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9f476f6f53cf4050" /></Relationships>
</file>

<file path=xl/workbook.xml><?xml version="1.0" encoding="utf-8"?>
<x:workbook xmlns:x="http://schemas.openxmlformats.org/spreadsheetml/2006/main">
  <x:sheets>
    <x:sheet xmlns:r="http://schemas.openxmlformats.org/officeDocument/2006/relationships" name="Overview" sheetId="1" r:id="Ra5b661017c7842f4"/>
    <x:sheet xmlns:r="http://schemas.openxmlformats.org/officeDocument/2006/relationships" name="Assumptions" sheetId="2" r:id="Rf9bd075e4eb54446"/>
    <x:sheet xmlns:r="http://schemas.openxmlformats.org/officeDocument/2006/relationships" name="Forecast" sheetId="3" r:id="R7b8faf12e2d44dd6"/>
    <x:sheet xmlns:r="http://schemas.openxmlformats.org/officeDocument/2006/relationships" name="Lender Pack" sheetId="4" r:id="R223a0fdc19f744e7"/>
    <x:sheet xmlns:r="http://schemas.openxmlformats.org/officeDocument/2006/relationships" name="VCP Scorecard" sheetId="5" r:id="R909db2b2435e4a08"/>
    <x:sheet xmlns:r="http://schemas.openxmlformats.org/officeDocument/2006/relationships" name="Reporting Calendar" sheetId="6" r:id="R185155d9e53c4f11"/>
    <x:sheet xmlns:r="http://schemas.openxmlformats.org/officeDocument/2006/relationships" name="Checklist" sheetId="7" r:id="R550251bb820e476b"/>
    <x:sheet xmlns:r="http://schemas.openxmlformats.org/officeDocument/2006/relationships" name="ReadMe" sheetId="8" r:id="R614ffe45ab7a4d00"/>
  </x:sheets>
</x:workbook>
</file>

<file path=xl/sharedStrings.xml><?xml version="1.0" encoding="utf-8"?>
<x:sst xmlns:x="http://schemas.openxmlformats.org/spreadsheetml/2006/main"/>
</file>

<file path=xl/styles.xml><?xml version="1.0" encoding="utf-8"?>
<x:styleSheet xmlns:x="http://schemas.openxmlformats.org/spreadsheetml/2006/main">
  <x:numFmts count="9">
    <x:numFmt numFmtId="200" formatCode="mmm-yy"/>
    <x:numFmt numFmtId="201" formatCode="&quot;$&quot;#,##0;(&quot;$&quot;#,##0);&quot;-&quot;"/>
    <x:numFmt numFmtId="202" formatCode="0.00&quot;x&quot;"/>
    <x:numFmt numFmtId="203" formatCode="0&quot; days&quot;"/>
    <x:numFmt numFmtId="204" formatCode="0.0%;(0.0%);&quot;-&quot;"/>
    <x:numFmt numFmtId="205" formatCode="#,##0;(#,##0);&quot;-&quot;"/>
    <x:numFmt numFmtId="206" formatCode="0"/>
    <x:numFmt numFmtId="207" formatCode="mm/dd/yy"/>
    <x:numFmt numFmtId="208" formatCode="0.00;(0.00);0.00"/>
  </x:numFmts>
  <x:fonts count="14">
    <x:font>
      <x:sz val="11"/>
      <x:name val="Carlito"/>
    </x:font>
    <x:font>
      <x:sz val="10"/>
      <x:color rgb="FF172E34"/>
      <x:name val="Arial"/>
    </x:font>
    <x:font>
      <x:b/>
      <x:sz val="14"/>
      <x:color rgb="FF183D46"/>
      <x:name val="Arial"/>
    </x:font>
    <x:font>
      <x:i/>
      <x:sz val="10"/>
      <x:color rgb="FF172E34"/>
      <x:name val="Arial"/>
    </x:font>
    <x:font>
      <x:sz val="10"/>
      <x:color rgb="FF175CD3"/>
      <x:name val="Arial"/>
    </x:font>
    <x:font>
      <x:sz val="10"/>
      <x:color rgb="FF000000"/>
      <x:name val="Arial"/>
    </x:font>
    <x:font>
      <x:b/>
      <x:sz val="10"/>
      <x:color rgb="FFFFFFFF"/>
      <x:name val="Arial"/>
    </x:font>
    <x:font>
      <x:b/>
      <x:sz val="10"/>
      <x:color rgb="FF183D46"/>
      <x:name val="Arial"/>
    </x:font>
    <x:font>
      <x:sz val="10"/>
      <x:color rgb="FF18744A"/>
      <x:name val="Arial"/>
    </x:font>
    <x:font>
      <x:i/>
      <x:sz val="10"/>
      <x:color rgb="FF18744A"/>
      <x:name val="Arial"/>
    </x:font>
    <x:font>
      <x:i/>
      <x:sz val="10"/>
      <x:color rgb="FF000000"/>
      <x:name val="Arial"/>
    </x:font>
    <x:font>
      <x:b/>
      <x:sz val="10"/>
      <x:color rgb="FF172E34"/>
      <x:name val="Arial"/>
    </x:font>
    <x:font>
      <x:b/>
      <x:sz val="10"/>
      <x:color rgb="FF18744A"/>
      <x:name val="Arial"/>
    </x:font>
    <x:font>
      <x:b/>
      <x:sz val="10"/>
      <x:color rgb="FF000000"/>
      <x:name val="Arial"/>
    </x:font>
  </x:fonts>
  <x:fills count="5">
    <x:fill>
      <x:patternFill patternType="none"/>
    </x:fill>
    <x:fill>
      <x:patternFill patternType="gray125"/>
    </x:fill>
    <x:fill>
      <x:patternFill patternType="solid">
        <x:fgColor rgb="FFFFF4DA"/>
      </x:patternFill>
    </x:fill>
    <x:fill>
      <x:patternFill patternType="solid">
        <x:fgColor rgb="FF183D46"/>
      </x:patternFill>
    </x:fill>
    <x:fill>
      <x:patternFill patternType="solid">
        <x:fgColor rgb="FFEDF2F2"/>
      </x:patternFill>
    </x:fill>
  </x:fills>
  <x:borders count="3">
    <x:border>
      <x:left/>
      <x:right/>
      <x:top/>
      <x:bottom/>
      <x:diagonal/>
    </x:border>
    <x:border>
      <x:left/>
      <x:right/>
      <x:top/>
      <x:bottom style="thin">
        <x:color rgb="FFB37C54"/>
      </x:bottom>
      <x:diagonal/>
    </x:border>
    <x:border>
      <x:left/>
      <x:right/>
      <x:top style="thin">
        <x:color rgb="FFCCD8DA"/>
      </x:top>
      <x:bottom/>
      <x:diagonal/>
    </x:border>
  </x:borders>
  <x:cellStyleXfs count="1">
    <x:xf numFmtId="0" fontId="0" fillId="0" borderId="0"/>
  </x:cellStyleXfs>
  <x:cellXfs count="74">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3"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4" fillId="2" borderId="0" xfId="0" applyNumberFormat="1" applyFont="1" applyFill="1" applyBorder="1" applyAlignment="1">
      <x:alignment vertical="center"/>
    </x:xf>
    <x:xf numFmtId="200" fontId="4" fillId="2" borderId="0" xfId="0" applyNumberFormat="1" applyFont="1" applyFill="1" applyBorder="1" applyAlignment="1">
      <x:alignment vertical="center"/>
    </x:xf>
    <x:xf numFmtId="201" fontId="4" fillId="2" borderId="0" xfId="0" applyNumberFormat="1" applyFont="1" applyFill="1" applyBorder="1" applyAlignment="1">
      <x:alignment vertical="center"/>
    </x:xf>
    <x:xf numFmtId="202" fontId="4" fillId="2" borderId="0" xfId="0" applyNumberFormat="1" applyFont="1" applyFill="1" applyBorder="1" applyAlignment="1">
      <x:alignment vertical="center"/>
    </x:xf>
    <x:xf numFmtId="203" fontId="4" fillId="2" borderId="0" xfId="0" applyNumberFormat="1" applyFont="1" applyFill="1" applyBorder="1" applyAlignment="1">
      <x:alignment vertical="center"/>
    </x:xf>
    <x:xf numFmtId="0" fontId="1" fillId="0" borderId="0" xfId="0" applyNumberFormat="1" applyFont="1" applyFill="1" applyBorder="1" applyAlignment="1">
      <x:alignment vertical="center" wrapText="0"/>
    </x:xf>
    <x:xf numFmtId="0" fontId="5" fillId="0" borderId="0" xfId="0" applyNumberFormat="1" applyFont="1" applyFill="1" applyBorder="1" applyAlignment="1">
      <x:alignment vertical="center"/>
    </x:xf>
    <x:xf numFmtId="0" fontId="1" fillId="3" borderId="0" xfId="0" applyNumberFormat="1" applyFont="1" applyFill="1" applyBorder="1" applyAlignment="1">
      <x:alignment vertical="center"/>
    </x:xf>
    <x:xf numFmtId="0" fontId="5" fillId="3" borderId="0" xfId="0" applyNumberFormat="1" applyFont="1" applyFill="1" applyBorder="1" applyAlignment="1">
      <x:alignment vertical="center"/>
    </x:xf>
    <x:xf numFmtId="0" fontId="6" fillId="3" borderId="0" xfId="0" applyNumberFormat="1" applyFont="1" applyFill="1" applyBorder="1" applyAlignment="1">
      <x:alignment vertical="center"/>
    </x:xf>
    <x:xf numFmtId="0" fontId="6" fillId="3" borderId="0" xfId="0" applyNumberFormat="1" applyFont="1" applyFill="1" applyBorder="1" applyAlignment="1">
      <x:alignment horizontal="center" vertical="center"/>
    </x:xf>
    <x:xf numFmtId="200" fontId="6" fillId="3" borderId="0" xfId="0" applyNumberFormat="1" applyFont="1" applyFill="1" applyBorder="1" applyAlignment="1">
      <x:alignment horizontal="center" vertical="center"/>
    </x:xf>
    <x:xf numFmtId="204" fontId="4" fillId="2" borderId="0" xfId="0" applyNumberFormat="1" applyFont="1" applyFill="1" applyBorder="1" applyAlignment="1">
      <x:alignment vertical="center"/>
    </x:xf>
    <x:xf numFmtId="205" fontId="4" fillId="2" borderId="0" xfId="0" applyNumberFormat="1" applyFont="1" applyFill="1" applyBorder="1" applyAlignment="1">
      <x:alignment vertical="center"/>
    </x:xf>
    <x:xf numFmtId="206" fontId="4" fillId="2" borderId="0" xfId="0" applyNumberFormat="1" applyFont="1" applyFill="1" applyBorder="1" applyAlignment="1">
      <x:alignment vertical="center"/>
    </x:xf>
    <x:xf numFmtId="0" fontId="1" fillId="4" borderId="0" xfId="0" applyNumberFormat="1" applyFont="1" applyFill="1" applyBorder="1" applyAlignment="1">
      <x:alignment vertical="center"/>
    </x:xf>
    <x:xf numFmtId="0" fontId="7" fillId="4" borderId="0" xfId="0" applyNumberFormat="1" applyFont="1" applyFill="1" applyBorder="1" applyAlignment="1">
      <x:alignment vertical="center"/>
    </x:xf>
    <x:xf numFmtId="0" fontId="8" fillId="0" borderId="0" xfId="0" applyNumberFormat="1" applyFont="1" applyFill="1" applyBorder="1" applyAlignment="1">
      <x:alignment vertical="center"/>
    </x:xf>
    <x:xf numFmtId="0" fontId="8" fillId="3" borderId="0" xfId="0" applyNumberFormat="1" applyFont="1" applyFill="1" applyBorder="1" applyAlignment="1">
      <x:alignment vertical="center"/>
    </x:xf>
    <x:xf numFmtId="205" fontId="8" fillId="0" borderId="0" xfId="0" applyNumberFormat="1" applyFont="1" applyFill="1" applyBorder="1" applyAlignment="1">
      <x:alignment vertical="center"/>
    </x:xf>
    <x:xf numFmtId="205" fontId="5" fillId="0" borderId="0" xfId="0" applyNumberFormat="1" applyFont="1" applyFill="1" applyBorder="1" applyAlignment="1">
      <x:alignment vertical="center"/>
    </x:xf>
    <x:xf numFmtId="205" fontId="1" fillId="0" borderId="0" xfId="0" applyNumberFormat="1" applyFont="1" applyFill="1" applyBorder="1" applyAlignment="1">
      <x:alignment vertical="center"/>
    </x:xf>
    <x:xf numFmtId="205" fontId="7" fillId="4" borderId="0" xfId="0" applyNumberFormat="1" applyFont="1" applyFill="1" applyBorder="1" applyAlignment="1">
      <x:alignment vertical="center"/>
    </x:xf>
    <x:xf numFmtId="204" fontId="8" fillId="0" borderId="0" xfId="0" applyNumberFormat="1" applyFont="1" applyFill="1" applyBorder="1" applyAlignment="1">
      <x:alignment vertical="center"/>
    </x:xf>
    <x:xf numFmtId="204" fontId="9" fillId="0" borderId="0" xfId="0" applyNumberFormat="1" applyFont="1" applyFill="1" applyBorder="1" applyAlignment="1">
      <x:alignment vertical="center"/>
    </x:xf>
    <x:xf numFmtId="204" fontId="5" fillId="0" borderId="0" xfId="0" applyNumberFormat="1" applyFont="1" applyFill="1" applyBorder="1" applyAlignment="1">
      <x:alignment vertical="center"/>
    </x:xf>
    <x:xf numFmtId="204" fontId="10" fillId="0" borderId="0" xfId="0" applyNumberFormat="1" applyFont="1" applyFill="1" applyBorder="1" applyAlignment="1">
      <x:alignment vertical="center"/>
    </x:xf>
    <x:xf numFmtId="202" fontId="5" fillId="0" borderId="0" xfId="0" applyNumberFormat="1" applyFont="1" applyFill="1" applyBorder="1" applyAlignment="1">
      <x:alignment vertical="center"/>
    </x:xf>
    <x:xf numFmtId="202" fontId="10" fillId="0" borderId="0" xfId="0" applyNumberFormat="1" applyFont="1" applyFill="1" applyBorder="1" applyAlignment="1">
      <x:alignment vertical="center"/>
    </x:xf>
    <x:xf numFmtId="202" fontId="8" fillId="0" borderId="0" xfId="0" applyNumberFormat="1" applyFont="1" applyFill="1" applyBorder="1" applyAlignment="1">
      <x:alignment vertical="center"/>
    </x:xf>
    <x:xf numFmtId="202" fontId="9" fillId="0" borderId="0" xfId="0" applyNumberFormat="1" applyFont="1" applyFill="1" applyBorder="1" applyAlignment="1">
      <x:alignment vertical="center"/>
    </x:xf>
    <x:xf numFmtId="206" fontId="8" fillId="0" borderId="0" xfId="0" applyNumberFormat="1" applyFont="1" applyFill="1" applyBorder="1" applyAlignment="1">
      <x:alignment vertical="center"/>
    </x:xf>
    <x:xf numFmtId="206" fontId="5" fillId="0" borderId="0" xfId="0" applyNumberFormat="1" applyFont="1" applyFill="1" applyBorder="1" applyAlignment="1">
      <x:alignment vertical="center"/>
    </x:xf>
    <x:xf numFmtId="205" fontId="8" fillId="4" borderId="0" xfId="0" applyNumberFormat="1" applyFont="1" applyFill="1" applyBorder="1" applyAlignment="1">
      <x:alignment vertical="center"/>
    </x:xf>
    <x:xf numFmtId="0" fontId="11" fillId="4" borderId="0" xfId="0" applyNumberFormat="1" applyFont="1" applyFill="1" applyBorder="1" applyAlignment="1">
      <x:alignment vertical="center"/>
    </x:xf>
    <x:xf numFmtId="205" fontId="12" fillId="4" borderId="0" xfId="0" applyNumberFormat="1" applyFont="1" applyFill="1" applyBorder="1" applyAlignment="1">
      <x:alignment vertical="center"/>
    </x:xf>
    <x:xf numFmtId="0" fontId="11" fillId="4" borderId="2" xfId="0" applyNumberFormat="1" applyFont="1" applyFill="1" applyBorder="1" applyAlignment="1">
      <x:alignment vertical="center"/>
    </x:xf>
    <x:xf numFmtId="205" fontId="12" fillId="4" borderId="2" xfId="0" applyNumberFormat="1" applyFont="1" applyFill="1" applyBorder="1" applyAlignment="1">
      <x:alignment vertical="center"/>
    </x:xf>
    <x:xf numFmtId="201" fontId="12" fillId="4" borderId="2" xfId="0" applyNumberFormat="1" applyFont="1" applyFill="1" applyBorder="1" applyAlignment="1">
      <x:alignment vertical="center"/>
    </x:xf>
    <x:xf numFmtId="205" fontId="5" fillId="4" borderId="0" xfId="0" applyNumberFormat="1" applyFont="1" applyFill="1" applyBorder="1" applyAlignment="1">
      <x:alignment vertical="center"/>
    </x:xf>
    <x:xf numFmtId="205" fontId="13" fillId="4" borderId="0" xfId="0" applyNumberFormat="1" applyFont="1" applyFill="1" applyBorder="1" applyAlignment="1">
      <x:alignment vertical="center"/>
    </x:xf>
    <x:xf numFmtId="205" fontId="13" fillId="4" borderId="2" xfId="0" applyNumberFormat="1" applyFont="1" applyFill="1" applyBorder="1" applyAlignment="1">
      <x:alignment vertical="center"/>
    </x:xf>
    <x:xf numFmtId="201" fontId="13" fillId="4" borderId="2" xfId="0" applyNumberFormat="1" applyFont="1" applyFill="1" applyBorder="1" applyAlignment="1">
      <x:alignment vertical="center"/>
    </x:xf>
    <x:xf numFmtId="206" fontId="1" fillId="0" borderId="0" xfId="0" applyNumberFormat="1" applyFont="1" applyFill="1" applyBorder="1" applyAlignment="1">
      <x:alignment vertical="center"/>
    </x:xf>
    <x:xf numFmtId="206" fontId="3" fillId="0" borderId="0" xfId="0" applyNumberFormat="1" applyFont="1" applyFill="1" applyBorder="1" applyAlignment="1">
      <x:alignment vertical="center"/>
    </x:xf>
    <x:xf numFmtId="201" fontId="1" fillId="0" borderId="0" xfId="0" applyNumberFormat="1" applyFont="1" applyFill="1" applyBorder="1" applyAlignment="1">
      <x:alignment vertical="center"/>
    </x:xf>
    <x:xf numFmtId="204" fontId="1" fillId="0" borderId="0" xfId="0" applyNumberFormat="1" applyFont="1" applyFill="1" applyBorder="1" applyAlignment="1">
      <x:alignment vertical="center"/>
    </x:xf>
    <x:xf numFmtId="202" fontId="1" fillId="0" borderId="0" xfId="0" applyNumberFormat="1" applyFont="1" applyFill="1" applyBorder="1" applyAlignment="1">
      <x:alignment vertical="center"/>
    </x:xf>
    <x:xf numFmtId="200" fontId="1" fillId="0" borderId="0" xfId="0" applyNumberFormat="1" applyFont="1" applyFill="1" applyBorder="1" applyAlignment="1">
      <x:alignment vertical="center"/>
    </x:xf>
    <x:xf numFmtId="201" fontId="7" fillId="4" borderId="0" xfId="0" applyNumberFormat="1" applyFont="1" applyFill="1" applyBorder="1" applyAlignment="1">
      <x:alignment vertical="center"/>
    </x:xf>
    <x:xf numFmtId="0" fontId="11" fillId="0" borderId="0" xfId="0" applyNumberFormat="1" applyFont="1" applyFill="1" applyBorder="1" applyAlignment="1">
      <x:alignment vertical="center"/>
    </x:xf>
    <x:xf numFmtId="201" fontId="5" fillId="0" borderId="0" xfId="0" applyNumberFormat="1" applyFont="1" applyFill="1" applyBorder="1" applyAlignment="1">
      <x:alignment vertical="center"/>
    </x:xf>
    <x:xf numFmtId="207" fontId="1" fillId="0" borderId="0" xfId="0" applyNumberFormat="1" applyFont="1" applyFill="1" applyBorder="1" applyAlignment="1">
      <x:alignment vertical="center"/>
    </x:xf>
    <x:xf numFmtId="203" fontId="8" fillId="0" borderId="0" xfId="0" applyNumberFormat="1" applyFont="1" applyFill="1" applyBorder="1" applyAlignment="1">
      <x:alignment vertical="center"/>
    </x:xf>
    <x:xf numFmtId="207" fontId="1" fillId="2" borderId="0" xfId="0" applyNumberFormat="1" applyFont="1" applyFill="1" applyBorder="1" applyAlignment="1">
      <x:alignment vertical="center"/>
    </x:xf>
    <x:xf numFmtId="207" fontId="4" fillId="2"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4" fillId="2" borderId="0" xfId="0" applyNumberFormat="1" applyFont="1" applyFill="1" applyBorder="1" applyAlignment="1">
      <x:alignment vertical="center" wrapText="1"/>
    </x:xf>
    <x:xf numFmtId="207" fontId="4" fillId="2" borderId="0" xfId="0" applyNumberFormat="1" applyFont="1" applyFill="1" applyBorder="1" applyAlignment="1">
      <x:alignment vertical="center" wrapText="1"/>
    </x:xf>
    <x:xf numFmtId="204" fontId="1" fillId="0" borderId="0" xfId="0" applyNumberFormat="1" applyFont="1" applyFill="1" applyBorder="1" applyAlignment="1">
      <x:alignment vertical="center" wrapText="1"/>
    </x:xf>
    <x:xf numFmtId="204" fontId="8" fillId="0" borderId="0" xfId="0" applyNumberFormat="1" applyFont="1" applyFill="1" applyBorder="1" applyAlignment="1">
      <x:alignment vertical="center" wrapText="1"/>
    </x:xf>
    <x:xf numFmtId="206" fontId="1" fillId="0" borderId="0" xfId="0" applyNumberFormat="1" applyFont="1" applyFill="1" applyBorder="1" applyAlignment="1">
      <x:alignment vertical="center" wrapText="1"/>
    </x:xf>
    <x:xf numFmtId="206" fontId="8" fillId="0" borderId="0" xfId="0" applyNumberFormat="1" applyFont="1" applyFill="1" applyBorder="1" applyAlignment="1">
      <x:alignment vertical="center" wrapText="1"/>
    </x:xf>
    <x:xf numFmtId="203" fontId="8" fillId="0" borderId="0" xfId="0" applyNumberFormat="1" applyFont="1" applyFill="1" applyBorder="1" applyAlignment="1">
      <x:alignment vertical="center" wrapText="1"/>
    </x:xf>
    <x:xf numFmtId="208" fontId="8" fillId="0" borderId="0" xfId="0" applyNumberFormat="1" applyFont="1" applyFill="1" applyBorder="1" applyAlignment="1">
      <x:alignment vertical="center"/>
    </x:xf>
    <x:xf numFmtId="208" fontId="1" fillId="0" borderId="0" xfId="0" applyNumberFormat="1" applyFont="1" applyFill="1" applyBorder="1" applyAlignment="1">
      <x:alignment vertical="center"/>
    </x:xf>
    <x:xf numFmtId="0" fontId="6" fillId="3" borderId="0" xfId="0" applyNumberFormat="1" applyFont="1" applyFill="1" applyBorder="1" applyAlignment="1">
      <x:alignment horizontal="center" vertical="center" wrapText="1"/>
    </x:xf>
  </x:cellXfs>
  <x:cellStyles count="1">
    <x:cellStyle name="Normal" xfId="0"/>
  </x:cellStyles>
  <x:dxfs count="13">
    <x:dxf>
      <x:font>
        <x:b/>
        <x:color rgb="FFB42318"/>
      </x:font>
      <x:fill>
        <x:patternFill patternType="solid">
          <x:bgColor rgb="FFFEE4E2"/>
        </x:patternFill>
      </x:fill>
    </x:dxf>
    <x:dxf>
      <x:font>
        <x:b/>
        <x:color rgb="FFB42318"/>
      </x:font>
      <x:fill>
        <x:patternFill patternType="solid">
          <x:bgColor rgb="FFFEE4E2"/>
        </x:patternFill>
      </x:fill>
    </x:dxf>
    <x:dxf>
      <x:font>
        <x:b/>
        <x:color rgb="FFB42318"/>
      </x:font>
      <x:fill>
        <x:patternFill patternType="solid">
          <x:bgColor rgb="FFFEE4E2"/>
        </x:patternFill>
      </x:fill>
    </x:dxf>
    <x:dxf>
      <x:font>
        <x:b/>
        <x:color rgb="FFB42318"/>
      </x:font>
      <x:fill>
        <x:patternFill patternType="solid">
          <x:bgColor rgb="FFFEE4E2"/>
        </x:patternFill>
      </x:fill>
    </x:dxf>
    <x:dxf>
      <x:font>
        <x:b/>
        <x:color rgb="FFB42318"/>
      </x:font>
      <x:fill>
        <x:patternFill patternType="solid">
          <x:bgColor rgb="FFFEE4E2"/>
        </x:patternFill>
      </x:fill>
    </x:dxf>
    <x:dxf>
      <x:font>
        <x:b/>
        <x:color rgb="FFB42318"/>
      </x:font>
      <x:fill>
        <x:patternFill patternType="solid">
          <x:bgColor rgb="FFFEE4E2"/>
        </x:patternFill>
      </x:fill>
    </x:dxf>
    <x:dxf>
      <x:font>
        <x:b/>
        <x:color rgb="FFB42318"/>
      </x:font>
      <x:fill>
        <x:patternFill patternType="solid">
          <x:bgColor rgb="FFFEE4E2"/>
        </x:patternFill>
      </x:fill>
    </x:dxf>
    <x:dxf>
      <x:font>
        <x:b/>
        <x:color rgb="FFB42318"/>
      </x:font>
      <x:fill>
        <x:patternFill patternType="solid">
          <x:bgColor rgb="FFFEE4E2"/>
        </x:patternFill>
      </x:fill>
    </x:dxf>
    <x:dxf>
      <x:font>
        <x:b/>
        <x:color rgb="FFB42318"/>
      </x:font>
      <x:fill>
        <x:patternFill patternType="solid">
          <x:bgColor rgb="FFFEE4E2"/>
        </x:patternFill>
      </x:fill>
    </x:dxf>
    <x:dxf>
      <x:font>
        <x:b/>
        <x:color rgb="FFB42318"/>
      </x:font>
      <x:fill>
        <x:patternFill patternType="solid">
          <x:bgColor rgb="FFFEE4E2"/>
        </x:patternFill>
      </x:fill>
    </x:dxf>
    <x:dxf>
      <x:font>
        <x:b/>
        <x:color rgb="FFB42318"/>
      </x:font>
      <x:fill>
        <x:patternFill patternType="solid">
          <x:bgColor rgb="FFFEE4E2"/>
        </x:patternFill>
      </x:fill>
    </x:dxf>
    <x:dxf>
      <x:font>
        <x:b/>
        <x:color rgb="FFB42318"/>
      </x:font>
      <x:fill>
        <x:patternFill patternType="solid">
          <x:bgColor rgb="FFFEE4E2"/>
        </x:patternFill>
      </x:fill>
    </x:dxf>
    <x:dxf>
      <x:font>
        <x:b/>
        <x:color rgb="FFB42318"/>
      </x:font>
      <x:fill>
        <x:patternFill patternType="solid">
          <x:bgColor rgb="FFFEE4E2"/>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7c59f9d244b2412e" /><Relationship Type="http://schemas.openxmlformats.org/officeDocument/2006/relationships/theme" Target="/xl/theme/theme1.xml" Id="Rd6f64edf014a4663" /><Relationship Type="http://schemas.openxmlformats.org/officeDocument/2006/relationships/sharedStrings" Target="/xl/sharedStrings.xml" Id="R140c9834bf6045aa" /><Relationship Type="http://schemas.openxmlformats.org/officeDocument/2006/relationships/worksheet" Target="/xl/worksheets/sheet1.xml" Id="Ra5b661017c7842f4" /><Relationship Type="http://schemas.openxmlformats.org/officeDocument/2006/relationships/worksheet" Target="/xl/worksheets/sheet2.xml" Id="Rf9bd075e4eb54446" /><Relationship Type="http://schemas.openxmlformats.org/officeDocument/2006/relationships/worksheet" Target="/xl/worksheets/sheet3.xml" Id="R7b8faf12e2d44dd6" /><Relationship Type="http://schemas.openxmlformats.org/officeDocument/2006/relationships/worksheet" Target="/xl/worksheets/sheet4.xml" Id="R223a0fdc19f744e7" /><Relationship Type="http://schemas.openxmlformats.org/officeDocument/2006/relationships/worksheet" Target="/xl/worksheets/sheet5.xml" Id="R909db2b2435e4a08" /><Relationship Type="http://schemas.openxmlformats.org/officeDocument/2006/relationships/worksheet" Target="/xl/worksheets/sheet6.xml" Id="R185155d9e53c4f11" /><Relationship Type="http://schemas.openxmlformats.org/officeDocument/2006/relationships/worksheet" Target="/xl/worksheets/sheet7.xml" Id="R550251bb820e476b" /><Relationship Type="http://schemas.openxmlformats.org/officeDocument/2006/relationships/worksheet" Target="/xl/worksheets/sheet8.xml" Id="R614ffe45ab7a4d00" /></Relationships>
</file>

<file path=xl/drawings/_rels/drawing1.xml.rels>&#65279;<?xml version="1.0" encoding="utf-8"?><Relationships xmlns="http://schemas.openxmlformats.org/package/2006/relationships"><Relationship Type="http://schemas.openxmlformats.org/officeDocument/2006/relationships/chart" Target="/xl/drawings/charts/chart1.xml" Id="R51ab64078e824a88"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rPr sz="900">
                <a:latin typeface="Arial"/>
                <a:ea typeface="Arial"/>
                <a:cs typeface="Arial"/>
              </a:rPr>
              <a:t>Forecast cash and illustrative cash floor</a:t>
            </a:r>
          </a:p>
        </c:rich>
      </c:tx>
      <c:overlay val="0"/>
      <c:txPr>
        <a:bodyPr xmlns:a="http://schemas.openxmlformats.org/drawingml/2006/main" anchorCtr="1"/>
        <a:lstStyle xmlns:a="http://schemas.openxmlformats.org/drawingml/2006/main"/>
        <a:p xmlns:a="http://schemas.openxmlformats.org/drawingml/2006/main">
          <a:pPr>
            <a:defRPr sz="900">
              <a:latin typeface="Arial"/>
              <a:ea typeface="Arial"/>
              <a:cs typeface="Arial"/>
            </a:defRPr>
          </a:pPr>
        </a:p>
      </c:txPr>
    </c:title>
    <c:plotArea>
      <c:lineChart>
        <c:grouping val="standard"/>
        <c:varyColors val="0"/>
        <c:ser>
          <c:idx val="0"/>
          <c:order val="0"/>
          <c:tx>
            <c:v>Closing cash</c:v>
          </c:tx>
          <c:spPr>
            <a:ln xmlns:a="http://schemas.openxmlformats.org/drawingml/2006/main" w="19050">
              <a:solidFill>
                <a:srgbClr val="183D46"/>
              </a:solidFill>
              <a:prstDash val="solid"/>
            </a:ln>
          </c:spPr>
          <c:marker>
            <c:symbol val="none"/>
          </c:marker>
          <c:cat>
            <c:strRef>
              <c:f>'Overview'!$C$22:$C$33</c:f>
              <c:strCache>
                <c:ptCount val="0"/>
              </c:strCache>
            </c:strRef>
          </c:cat>
          <c:val>
            <c:numRef>
              <c:f>'Overview'!$F$22:$F$33</c:f>
              <c:numCache>
                <c:formatCode>#,##0;(#,##0);"-"</c:formatCode>
                <c:ptCount val="0"/>
              </c:numCache>
            </c:numRef>
          </c:val>
          <c:smooth val="0"/>
        </c:ser>
        <c:ser>
          <c:idx val="1"/>
          <c:order val="1"/>
          <c:tx>
            <c:v>Cash floor</c:v>
          </c:tx>
          <c:spPr>
            <a:ln xmlns:a="http://schemas.openxmlformats.org/drawingml/2006/main" w="19050">
              <a:solidFill>
                <a:srgbClr val="B37C54"/>
              </a:solidFill>
              <a:prstDash val="dash"/>
            </a:ln>
          </c:spPr>
          <c:marker>
            <c:symbol val="none"/>
          </c:marker>
          <c:cat>
            <c:strRef>
              <c:f>'Overview'!$C$22:$C$33</c:f>
              <c:strCache>
                <c:ptCount val="0"/>
              </c:strCache>
            </c:strRef>
          </c:cat>
          <c:val>
            <c:numRef>
              <c:f>'Overview'!$I$22:$I$33</c:f>
              <c:numCache>
                <c:formatCode>#,##0;(#,##0);"-"</c:formatCode>
                <c:ptCount val="0"/>
              </c:numCache>
            </c:numRef>
          </c:val>
          <c:smooth val="0"/>
        </c:ser>
        <c:smooth val="0"/>
        <c:axId val="48650112"/>
        <c:axId val="48672768"/>
      </c:line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txPr>
          <a:bodyPr xmlns:a="http://schemas.openxmlformats.org/drawingml/2006/main" anchorCtr="1"/>
          <a:lstStyle xmlns:a="http://schemas.openxmlformats.org/drawingml/2006/main"/>
          <a:p xmlns:a="http://schemas.openxmlformats.org/drawingml/2006/main">
            <a:pPr>
              <a:defRPr sz="675">
                <a:latin typeface="Arial"/>
                <a:ea typeface="Arial"/>
                <a:cs typeface="Arial"/>
              </a:defRPr>
            </a:pPr>
          </a:p>
        </c:txPr>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0.0,,&quot;M&quot;" sourceLinked="0"/>
        <c:majorTickMark val="none"/>
        <c:minorTickMark val="none"/>
        <c:txPr>
          <a:bodyPr xmlns:a="http://schemas.openxmlformats.org/drawingml/2006/main" anchorCtr="1"/>
          <a:lstStyle xmlns:a="http://schemas.openxmlformats.org/drawingml/2006/main"/>
          <a:p xmlns:a="http://schemas.openxmlformats.org/drawingml/2006/main">
            <a:pPr>
              <a:defRPr sz="750">
                <a:latin typeface="Arial"/>
                <a:ea typeface="Arial"/>
                <a:cs typeface="Arial"/>
              </a:defRPr>
            </a:pPr>
          </a:p>
        </c:txPr>
        <c:crossAx val="48650112"/>
        <c:crossBetween val="between"/>
      </c:valAx>
    </c:plotArea>
    <c:legend>
      <c:legendPos val="t"/>
      <c:overlay val="0"/>
      <c:txPr>
        <a:bodyPr xmlns:a="http://schemas.openxmlformats.org/drawingml/2006/main" anchorCtr="1"/>
        <a:lstStyle xmlns:a="http://schemas.openxmlformats.org/drawingml/2006/main"/>
        <a:p xmlns:a="http://schemas.openxmlformats.org/drawingml/2006/main">
          <a:pPr>
            <a:defRPr sz="750">
              <a:latin typeface="Arial"/>
              <a:ea typeface="Arial"/>
              <a:cs typeface="Arial"/>
            </a:defRPr>
          </a:pPr>
        </a:p>
      </c:txPr>
    </c:legend>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10</xdr:col>
      <xdr:colOff>0</xdr:colOff>
      <xdr:row>4</xdr:row>
      <xdr:rowOff>0</xdr:rowOff>
    </xdr:from>
    <xdr:to>
      <xdr:col>17</xdr:col>
      <xdr:colOff>0</xdr:colOff>
      <xdr:row>18</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51ab64078e824a88"/>
        </a:graphicData>
      </a:graphic>
    </xdr:graphicFrame>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drawing" Target="/xl/drawings/drawing1.xml" Id="R63f59584fba246b4" /></Relationships>
</file>

<file path=xl/worksheets/sheet1.xml><?xml version="1.0" encoding="utf-8"?>
<x:worksheet xmlns:x="http://schemas.openxmlformats.org/spreadsheetml/2006/main">
  <x:sheetPr>
    <x:tabColor rgb="FF183D46"/>
  </x:sheetPr>
  <x:sheetViews>
    <x:sheetView showGridLines="0" workbookViewId="0"/>
  </x:sheetViews>
  <x:sheetFormatPr defaultRowHeight="15"/>
  <x:cols>
    <x:col min="1" max="1" width="2" hidden="0" customWidth="1"/>
    <x:col min="2" max="2" width="2" hidden="0" customWidth="1"/>
    <x:col min="3" max="3" width="34" hidden="0" customWidth="1"/>
    <x:col min="4" max="4" width="19" hidden="0" customWidth="1"/>
    <x:col min="5" max="5" width="14" hidden="0" customWidth="1"/>
    <x:col min="6" max="6" width="18" hidden="0" customWidth="1"/>
    <x:col min="7" max="7" width="18" hidden="0" customWidth="1"/>
    <x:col min="8" max="8" width="18" hidden="0" customWidth="1"/>
    <x:col min="9" max="9" width="14" hidden="0" customWidth="1"/>
    <x:col min="10" max="10" width="14"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 min="17" max="17" width="14" hidden="0" customWidth="1"/>
  </x:cols>
  <x:sheetData>
    <x:row r="1" ht="21" customHeight="1">
      <x:c r="A1" s="2"/>
      <x:c r="B1" s="2"/>
      <x:c r="C1" s="2"/>
      <x:c r="D1" s="2"/>
      <x:c r="E1" s="2"/>
      <x:c r="F1" s="2"/>
      <x:c r="G1" s="2"/>
      <x:c r="H1" s="2"/>
      <x:c r="I1" s="2"/>
      <x:c r="J1" s="2"/>
      <x:c r="K1" s="2"/>
      <x:c r="L1" s="2"/>
      <x:c r="M1" s="2"/>
      <x:c r="N1" s="2"/>
      <x:c r="O1" s="2"/>
      <x:c r="P1" s="2"/>
      <x:c r="Q1" s="2"/>
    </x:row>
    <x:row r="2" ht="28" customHeight="1">
      <x:c r="A2" s="2"/>
      <x:c r="B2" s="2"/>
      <x:c r="C2" s="3" t="str">
        <x:v>ExampleCo Services finance toolkit</x:v>
      </x:c>
      <x:c r="D2" s="2"/>
      <x:c r="E2" s="2"/>
      <x:c r="F2" s="2"/>
      <x:c r="G2" s="2"/>
      <x:c r="H2" s="2"/>
      <x:c r="I2" s="2"/>
      <x:c r="J2" s="2"/>
      <x:c r="K2" s="2"/>
      <x:c r="L2" s="2"/>
      <x:c r="M2" s="2"/>
      <x:c r="N2" s="2"/>
      <x:c r="O2" s="2"/>
      <x:c r="P2" s="2"/>
      <x:c r="Q2" s="2"/>
    </x:row>
    <x:row r="3" ht="21" customHeight="1">
      <x:c r="A3" s="2"/>
      <x:c r="B3" s="2"/>
      <x:c r="C3" s="4"/>
      <x:c r="D3" s="4"/>
      <x:c r="E3" s="4"/>
      <x:c r="F3" s="4"/>
      <x:c r="G3" s="4"/>
      <x:c r="H3" s="4"/>
      <x:c r="I3" s="4"/>
      <x:c r="J3" s="4"/>
      <x:c r="K3" s="4"/>
      <x:c r="L3" s="4"/>
      <x:c r="M3" s="4"/>
      <x:c r="N3" s="4"/>
      <x:c r="O3" s="4"/>
      <x:c r="P3" s="4"/>
      <x:c r="Q3" s="4"/>
    </x:row>
    <x:row r="4" ht="21" customHeight="1">
      <x:c r="A4" s="2"/>
      <x:c r="B4" s="2"/>
      <x:c r="C4" s="5" t="str">
        <x:f>"Fictional company. Forecast "&amp;TEXT('Assumptions'!D6,"mmm-yy")&amp;" to "&amp;TEXT(EDATE('Assumptions'!D6,11),"mmm-yy")&amp;". USD."</x:f>
        <x:v>Fictional company. Forecast Jan-27 to Dec-27. USD.</x:v>
      </x:c>
      <x:c r="D4" s="2"/>
      <x:c r="E4" s="2"/>
      <x:c r="F4" s="2"/>
      <x:c r="G4" s="2"/>
      <x:c r="H4" s="2"/>
      <x:c r="I4" s="2"/>
      <x:c r="J4" s="2"/>
      <x:c r="K4" s="2"/>
      <x:c r="L4" s="2"/>
      <x:c r="M4" s="2"/>
      <x:c r="N4" s="2"/>
      <x:c r="O4" s="2"/>
      <x:c r="P4" s="2"/>
      <x:c r="Q4" s="2"/>
    </x:row>
    <x:row r="5" ht="21" customHeight="1">
      <x:c r="A5" s="2"/>
      <x:c r="B5" s="2"/>
      <x:c r="C5" s="2"/>
      <x:c r="D5" s="2"/>
      <x:c r="E5" s="2"/>
      <x:c r="F5" s="2"/>
      <x:c r="G5" s="2"/>
      <x:c r="H5" s="2"/>
      <x:c r="I5" s="2"/>
      <x:c r="J5" s="2"/>
      <x:c r="K5" s="2"/>
      <x:c r="L5" s="2"/>
      <x:c r="M5" s="2"/>
      <x:c r="N5" s="2"/>
      <x:c r="O5" s="2"/>
      <x:c r="P5" s="2"/>
      <x:c r="Q5" s="2"/>
    </x:row>
    <x:row r="6" ht="21" customHeight="1">
      <x:c r="A6" s="2"/>
      <x:c r="B6" s="2"/>
      <x:c r="C6" s="2" t="str">
        <x:v>Forecast revenue</x:v>
      </x:c>
      <x:c r="D6" s="52" t="n">
        <x:f>SUM('Forecast'!D6:O6)</x:f>
        <x:v>25365006.026393946</x:v>
      </x:c>
      <x:c r="E6" s="2"/>
      <x:c r="F6" s="2" t="str">
        <x:v>One set of assumptions drives every output.</x:v>
      </x:c>
      <x:c r="G6" s="2"/>
      <x:c r="H6" s="2"/>
      <x:c r="I6" s="2"/>
      <x:c r="J6" s="2"/>
      <x:c r="K6" s="2"/>
      <x:c r="L6" s="2"/>
      <x:c r="M6" s="2"/>
      <x:c r="N6" s="2"/>
      <x:c r="O6" s="2"/>
      <x:c r="P6" s="2"/>
      <x:c r="Q6" s="2"/>
    </x:row>
    <x:row r="7" ht="21" customHeight="1">
      <x:c r="A7" s="2"/>
      <x:c r="B7" s="2"/>
      <x:c r="C7" s="2" t="str">
        <x:v>Forecast EBITDA</x:v>
      </x:c>
      <x:c r="D7" s="52" t="n">
        <x:f>SUM('Forecast'!D14:O14)</x:f>
        <x:v>3908252.7118772743</x:v>
      </x:c>
      <x:c r="E7" s="2"/>
      <x:c r="F7" s="2"/>
      <x:c r="G7" s="2"/>
      <x:c r="H7" s="2"/>
      <x:c r="I7" s="2"/>
      <x:c r="J7" s="2"/>
      <x:c r="K7" s="2"/>
      <x:c r="L7" s="2"/>
      <x:c r="M7" s="2"/>
      <x:c r="N7" s="2"/>
      <x:c r="O7" s="2"/>
      <x:c r="P7" s="2"/>
      <x:c r="Q7" s="2"/>
    </x:row>
    <x:row r="8" ht="21" customHeight="1">
      <x:c r="A8" s="2"/>
      <x:c r="B8" s="2"/>
      <x:c r="C8" s="2" t="str">
        <x:v>EBITDA margin</x:v>
      </x:c>
      <x:c r="D8" s="53" t="n">
        <x:f>IF(D6=0,"n.a.",D7/D6)</x:f>
        <x:v>0.15408049609018354</x:v>
      </x:c>
      <x:c r="E8" s="2"/>
      <x:c r="F8" s="2"/>
      <x:c r="G8" s="2"/>
      <x:c r="H8" s="2"/>
      <x:c r="I8" s="2"/>
      <x:c r="J8" s="2"/>
      <x:c r="K8" s="2"/>
      <x:c r="L8" s="2"/>
      <x:c r="M8" s="2"/>
      <x:c r="N8" s="2"/>
      <x:c r="O8" s="2"/>
      <x:c r="P8" s="2"/>
      <x:c r="Q8" s="2"/>
    </x:row>
    <x:row r="9" ht="21" customHeight="1">
      <x:c r="A9" s="2"/>
      <x:c r="B9" s="2"/>
      <x:c r="C9" s="2"/>
      <x:c r="D9" s="2"/>
      <x:c r="E9" s="2"/>
      <x:c r="F9" s="2"/>
      <x:c r="G9" s="2"/>
      <x:c r="H9" s="2"/>
      <x:c r="I9" s="2"/>
      <x:c r="J9" s="2"/>
      <x:c r="K9" s="2"/>
      <x:c r="L9" s="2"/>
      <x:c r="M9" s="2"/>
      <x:c r="N9" s="2"/>
      <x:c r="O9" s="2"/>
      <x:c r="P9" s="2"/>
      <x:c r="Q9" s="2"/>
    </x:row>
    <x:row r="10" ht="21" customHeight="1">
      <x:c r="A10" s="2"/>
      <x:c r="B10" s="2"/>
      <x:c r="C10" s="2" t="str">
        <x:v>Year-end cash</x:v>
      </x:c>
      <x:c r="D10" s="52" t="n">
        <x:f>'Forecast'!O47</x:f>
        <x:v>2927919.6752438545</x:v>
      </x:c>
      <x:c r="E10" s="2"/>
      <x:c r="F10" s="2" t="str">
        <x:v>Cash includes working capital, taxes, capex, and debt service.</x:v>
      </x:c>
      <x:c r="G10" s="2"/>
      <x:c r="H10" s="2"/>
      <x:c r="I10" s="2"/>
      <x:c r="J10" s="2"/>
      <x:c r="K10" s="2"/>
      <x:c r="L10" s="2"/>
      <x:c r="M10" s="2"/>
      <x:c r="N10" s="2"/>
      <x:c r="O10" s="2"/>
      <x:c r="P10" s="2"/>
      <x:c r="Q10" s="2"/>
    </x:row>
    <x:row r="11" ht="21" customHeight="1">
      <x:c r="A11" s="2"/>
      <x:c r="B11" s="2"/>
      <x:c r="C11" s="2" t="str">
        <x:v>Year-end gross debt</x:v>
      </x:c>
      <x:c r="D11" s="52" t="n">
        <x:f>'Forecast'!O35</x:f>
        <x:v>11400000</x:v>
      </x:c>
      <x:c r="E11" s="2"/>
      <x:c r="F11" s="2"/>
      <x:c r="G11" s="2"/>
      <x:c r="H11" s="2"/>
      <x:c r="I11" s="2"/>
      <x:c r="J11" s="2"/>
      <x:c r="K11" s="2"/>
      <x:c r="L11" s="2"/>
      <x:c r="M11" s="2"/>
      <x:c r="N11" s="2"/>
      <x:c r="O11" s="2"/>
      <x:c r="P11" s="2"/>
      <x:c r="Q11" s="2"/>
    </x:row>
    <x:row r="12" ht="21" customHeight="1">
      <x:c r="A12" s="2"/>
      <x:c r="B12" s="2"/>
      <x:c r="C12" s="2" t="str">
        <x:v>Year-end gross leverage</x:v>
      </x:c>
      <x:c r="D12" s="54" t="n">
        <x:f>'Forecast'!O55</x:f>
        <x:v>2.9169045198523436</x:v>
      </x:c>
      <x:c r="E12" s="2"/>
      <x:c r="F12" s="2" t="str">
        <x:f>"Gross debt / TTM EBITDA. Hypothetical maximum: "&amp;TEXT('Assumptions'!D14,"0.00")&amp;"x."</x:f>
        <x:v>Gross debt / TTM EBITDA. Hypothetical maximum: 4.00x.</x:v>
      </x:c>
      <x:c r="G12" s="2"/>
      <x:c r="H12" s="2"/>
      <x:c r="I12" s="2"/>
      <x:c r="J12" s="2"/>
      <x:c r="K12" s="2"/>
      <x:c r="L12" s="2"/>
      <x:c r="M12" s="2"/>
      <x:c r="N12" s="2"/>
      <x:c r="O12" s="2"/>
      <x:c r="P12" s="2"/>
      <x:c r="Q12" s="2"/>
    </x:row>
    <x:row r="13" ht="21" customHeight="1">
      <x:c r="A13" s="2"/>
      <x:c r="B13" s="2"/>
      <x:c r="C13" s="2" t="str">
        <x:v>Minimum monthly cash</x:v>
      </x:c>
      <x:c r="D13" s="52" t="n">
        <x:f>MIN('Forecast'!D47:O47)</x:f>
        <x:v>2075000</x:v>
      </x:c>
      <x:c r="E13" s="2"/>
      <x:c r="F13" s="2"/>
      <x:c r="G13" s="2"/>
      <x:c r="H13" s="2"/>
      <x:c r="I13" s="2"/>
      <x:c r="J13" s="2"/>
      <x:c r="K13" s="2"/>
      <x:c r="L13" s="2"/>
      <x:c r="M13" s="2"/>
      <x:c r="N13" s="2"/>
      <x:c r="O13" s="2"/>
      <x:c r="P13" s="2"/>
      <x:c r="Q13" s="2"/>
    </x:row>
    <x:row r="14" ht="21" customHeight="1">
      <x:c r="A14" s="2"/>
      <x:c r="B14" s="2"/>
      <x:c r="C14" s="2" t="str">
        <x:v>Forecast cash change</x:v>
      </x:c>
      <x:c r="D14" s="52" t="n">
        <x:f>'Forecast'!O47-'Assumptions'!D10</x:f>
        <x:v>927919.6752438545</x:v>
      </x:c>
      <x:c r="E14" s="2"/>
      <x:c r="F14" s="2"/>
      <x:c r="G14" s="2"/>
      <x:c r="H14" s="2"/>
      <x:c r="I14" s="2"/>
      <x:c r="J14" s="2"/>
      <x:c r="K14" s="2"/>
      <x:c r="L14" s="2"/>
      <x:c r="M14" s="2"/>
      <x:c r="N14" s="2"/>
      <x:c r="O14" s="2"/>
      <x:c r="P14" s="2"/>
      <x:c r="Q14" s="2"/>
    </x:row>
    <x:row r="15" ht="21" customHeight="1">
      <x:c r="A15" s="2"/>
      <x:c r="B15" s="2"/>
      <x:c r="C15" s="2"/>
      <x:c r="D15" s="2"/>
      <x:c r="E15" s="2"/>
      <x:c r="F15" s="2"/>
      <x:c r="G15" s="2"/>
      <x:c r="H15" s="2"/>
      <x:c r="I15" s="2"/>
      <x:c r="J15" s="2"/>
      <x:c r="K15" s="2"/>
      <x:c r="L15" s="2"/>
      <x:c r="M15" s="2"/>
      <x:c r="N15" s="2"/>
      <x:c r="O15" s="2"/>
      <x:c r="P15" s="2"/>
      <x:c r="Q15" s="2"/>
    </x:row>
    <x:row r="16" ht="21" customHeight="1">
      <x:c r="A16" s="2"/>
      <x:c r="B16" s="2"/>
      <x:c r="C16" s="2" t="str">
        <x:v>EBITDA uplift vs flat baseline</x:v>
      </x:c>
      <x:c r="D16" s="52" t="n">
        <x:f>'VCP Scorecard'!D9</x:f>
        <x:v>308252.7118772762</x:v>
      </x:c>
      <x:c r="E16" s="2"/>
      <x:c r="F16" s="2" t="str">
        <x:v>Collection opportunities are kept separate from EBITDA.</x:v>
      </x:c>
      <x:c r="G16" s="2"/>
      <x:c r="H16" s="2"/>
      <x:c r="I16" s="2"/>
      <x:c r="J16" s="2"/>
      <x:c r="K16" s="2"/>
      <x:c r="L16" s="2"/>
      <x:c r="M16" s="2"/>
      <x:c r="N16" s="2"/>
      <x:c r="O16" s="2"/>
      <x:c r="P16" s="2"/>
      <x:c r="Q16" s="2"/>
    </x:row>
    <x:row r="17" ht="21" customHeight="1">
      <x:c r="A17" s="2"/>
      <x:c r="B17" s="2"/>
      <x:c r="C17" s="2"/>
      <x:c r="D17" s="2"/>
      <x:c r="E17" s="2"/>
      <x:c r="F17" s="2"/>
      <x:c r="G17" s="2"/>
      <x:c r="H17" s="2"/>
      <x:c r="I17" s="2"/>
      <x:c r="J17" s="2"/>
      <x:c r="K17" s="2"/>
      <x:c r="L17" s="2"/>
      <x:c r="M17" s="2"/>
      <x:c r="N17" s="2"/>
      <x:c r="O17" s="2"/>
      <x:c r="P17" s="2"/>
      <x:c r="Q17" s="2"/>
    </x:row>
    <x:row r="18" ht="21" customHeight="1">
      <x:c r="A18" s="2"/>
      <x:c r="B18" s="2"/>
      <x:c r="C18" s="2"/>
      <x:c r="D18" s="2"/>
      <x:c r="E18" s="2"/>
      <x:c r="F18" s="2"/>
      <x:c r="G18" s="2"/>
      <x:c r="H18" s="2"/>
      <x:c r="I18" s="2"/>
      <x:c r="J18" s="2"/>
      <x:c r="K18" s="2"/>
      <x:c r="L18" s="2"/>
      <x:c r="M18" s="2"/>
      <x:c r="N18" s="2"/>
      <x:c r="O18" s="2"/>
      <x:c r="P18" s="2"/>
      <x:c r="Q18" s="2"/>
    </x:row>
    <x:row r="19" ht="21" customHeight="1">
      <x:c r="A19" s="2"/>
      <x:c r="B19" s="2"/>
      <x:c r="C19" s="2"/>
      <x:c r="D19" s="2"/>
      <x:c r="E19" s="2"/>
      <x:c r="F19" s="2"/>
      <x:c r="G19" s="2"/>
      <x:c r="H19" s="2"/>
      <x:c r="I19" s="2"/>
      <x:c r="J19" s="2"/>
      <x:c r="K19" s="2"/>
      <x:c r="L19" s="2"/>
      <x:c r="M19" s="2"/>
      <x:c r="N19" s="2"/>
      <x:c r="O19" s="2"/>
      <x:c r="P19" s="2"/>
      <x:c r="Q19" s="2"/>
    </x:row>
    <x:row r="20" ht="21" customHeight="1">
      <x:c r="A20" s="2"/>
      <x:c r="B20" s="2"/>
      <x:c r="C20" s="2" t="str">
        <x:v>Monthly forecast summary</x:v>
      </x:c>
      <x:c r="D20" s="2"/>
      <x:c r="E20" s="2"/>
      <x:c r="F20" s="2"/>
      <x:c r="G20" s="2"/>
      <x:c r="H20" s="2"/>
      <x:c r="I20" s="2"/>
      <x:c r="J20" s="2"/>
      <x:c r="K20" s="2"/>
      <x:c r="L20" s="2"/>
      <x:c r="M20" s="2"/>
      <x:c r="N20" s="2"/>
      <x:c r="O20" s="2"/>
      <x:c r="P20" s="2"/>
      <x:c r="Q20" s="2"/>
    </x:row>
    <x:row r="21" ht="26" customHeight="1">
      <x:c r="A21" s="2"/>
      <x:c r="B21" s="2"/>
      <x:c r="C21" s="17" t="str">
        <x:v>Month</x:v>
      </x:c>
      <x:c r="D21" s="17" t="str">
        <x:v>Revenue</x:v>
      </x:c>
      <x:c r="E21" s="17" t="str">
        <x:v>EBITDA</x:v>
      </x:c>
      <x:c r="F21" s="17" t="str">
        <x:v>Closing cash</x:v>
      </x:c>
      <x:c r="G21" s="17" t="str">
        <x:v>Gross debt</x:v>
      </x:c>
      <x:c r="H21" s="17" t="str">
        <x:v>Gross leverage</x:v>
      </x:c>
      <x:c r="I21" s="17" t="str">
        <x:v>Cash floor</x:v>
      </x:c>
      <x:c r="J21" s="17" t="str">
        <x:v>Cash headroom</x:v>
      </x:c>
      <x:c r="K21" s="2"/>
      <x:c r="L21" s="2"/>
      <x:c r="M21" s="2"/>
      <x:c r="N21" s="2"/>
      <x:c r="O21" s="2"/>
      <x:c r="P21" s="2"/>
      <x:c r="Q21" s="2"/>
    </x:row>
    <x:row r="22" ht="21" customHeight="1">
      <x:c r="A22" s="2"/>
      <x:c r="B22" s="2"/>
      <x:c r="C22" s="2" t="str">
        <x:f>TEXT('Forecast'!D4,"mmm-yy")</x:f>
        <x:v>Jan-27</x:v>
      </x:c>
      <x:c r="D22" s="28" t="n">
        <x:f>'Forecast'!D6</x:f>
        <x:v>2000000</x:v>
      </x:c>
      <x:c r="E22" s="28" t="n">
        <x:f>'Forecast'!D14</x:f>
        <x:v>300000</x:v>
      </x:c>
      <x:c r="F22" s="28" t="n">
        <x:f>'Forecast'!D47</x:f>
        <x:v>2075000</x:v>
      </x:c>
      <x:c r="G22" s="28" t="n">
        <x:f>'Forecast'!D35</x:f>
        <x:v>11950000</x:v>
      </x:c>
      <x:c r="H22" s="54" t="n">
        <x:f>'Forecast'!D55</x:f>
        <x:v>3.3194444444444446</x:v>
      </x:c>
      <x:c r="I22" s="28" t="n">
        <x:f>'Forecast'!D58</x:f>
        <x:v>1000000</x:v>
      </x:c>
      <x:c r="J22" s="28" t="n">
        <x:f>'Forecast'!D59</x:f>
        <x:v>1075000</x:v>
      </x:c>
      <x:c r="K22" s="2"/>
      <x:c r="L22" s="2"/>
      <x:c r="M22" s="2"/>
      <x:c r="N22" s="2"/>
      <x:c r="O22" s="2"/>
      <x:c r="P22" s="2"/>
      <x:c r="Q22" s="2"/>
    </x:row>
    <x:row r="23" ht="21" customHeight="1">
      <x:c r="A23" s="2"/>
      <x:c r="B23" s="2"/>
      <x:c r="C23" s="2" t="str">
        <x:f>TEXT('Forecast'!E4,"mmm-yy")</x:f>
        <x:v>Feb-27</x:v>
      </x:c>
      <x:c r="D23" s="28" t="n">
        <x:f>'Forecast'!E6</x:f>
        <x:v>2020000</x:v>
      </x:c>
      <x:c r="E23" s="28" t="n">
        <x:f>'Forecast'!E14</x:f>
        <x:v>309000</x:v>
      </x:c>
      <x:c r="F23" s="28" t="n">
        <x:f>'Forecast'!E47</x:f>
        <x:v>2138000</x:v>
      </x:c>
      <x:c r="G23" s="28" t="n">
        <x:f>'Forecast'!E35</x:f>
        <x:v>11900000</x:v>
      </x:c>
      <x:c r="H23" s="54" t="n">
        <x:f>'Forecast'!E55</x:f>
        <x:v>3.2973122748683847</x:v>
      </x:c>
      <x:c r="I23" s="28" t="n">
        <x:f>'Forecast'!E58</x:f>
        <x:v>1000000</x:v>
      </x:c>
      <x:c r="J23" s="28" t="n">
        <x:f>'Forecast'!E59</x:f>
        <x:v>1138000</x:v>
      </x:c>
      <x:c r="K23" s="2"/>
      <x:c r="L23" s="2"/>
      <x:c r="M23" s="2"/>
      <x:c r="N23" s="2"/>
      <x:c r="O23" s="2"/>
      <x:c r="P23" s="2"/>
      <x:c r="Q23" s="2"/>
    </x:row>
    <x:row r="24" ht="21" customHeight="1">
      <x:c r="A24" s="2"/>
      <x:c r="B24" s="2"/>
      <x:c r="C24" s="2" t="str">
        <x:f>TEXT('Forecast'!F4,"mmm-yy")</x:f>
        <x:v>Mar-27</x:v>
      </x:c>
      <x:c r="D24" s="28" t="n">
        <x:f>'Forecast'!F6</x:f>
        <x:v>2040200</x:v>
      </x:c>
      <x:c r="E24" s="28" t="n">
        <x:f>'Forecast'!F14</x:f>
        <x:v>318090</x:v>
      </x:c>
      <x:c r="F24" s="28" t="n">
        <x:f>'Forecast'!F47</x:f>
        <x:v>2207877.5</x:v>
      </x:c>
      <x:c r="G24" s="28" t="n">
        <x:f>'Forecast'!F35</x:f>
        <x:v>11850000</x:v>
      </x:c>
      <x:c r="H24" s="54" t="n">
        <x:f>'Forecast'!F55</x:f>
        <x:v>3.2670818755531292</x:v>
      </x:c>
      <x:c r="I24" s="28" t="n">
        <x:f>'Forecast'!F58</x:f>
        <x:v>1000000</x:v>
      </x:c>
      <x:c r="J24" s="28" t="n">
        <x:f>'Forecast'!F59</x:f>
        <x:v>1207877.5</x:v>
      </x:c>
      <x:c r="K24" s="2"/>
      <x:c r="L24" s="2"/>
      <x:c r="M24" s="2"/>
      <x:c r="N24" s="2"/>
      <x:c r="O24" s="2"/>
      <x:c r="P24" s="2"/>
      <x:c r="Q24" s="2"/>
    </x:row>
    <x:row r="25" ht="21" customHeight="1">
      <x:c r="A25" s="2"/>
      <x:c r="B25" s="2"/>
      <x:c r="C25" s="2" t="str">
        <x:f>TEXT('Forecast'!G4,"mmm-yy")</x:f>
        <x:v>Apr-27</x:v>
      </x:c>
      <x:c r="D25" s="28" t="n">
        <x:f>'Forecast'!G6</x:f>
        <x:v>2060602</x:v>
      </x:c>
      <x:c r="E25" s="28" t="n">
        <x:f>'Forecast'!G14</x:f>
        <x:v>293270.8999999999</x:v>
      </x:c>
      <x:c r="F25" s="28" t="n">
        <x:f>'Forecast'!G47</x:f>
        <x:v>2259198.775</x:v>
      </x:c>
      <x:c r="G25" s="28" t="n">
        <x:f>'Forecast'!G35</x:f>
        <x:v>11800000</x:v>
      </x:c>
      <x:c r="H25" s="54" t="n">
        <x:f>'Forecast'!G55</x:f>
        <x:v>3.259343564339124</x:v>
      </x:c>
      <x:c r="I25" s="28" t="n">
        <x:f>'Forecast'!G58</x:f>
        <x:v>1000000</x:v>
      </x:c>
      <x:c r="J25" s="28" t="n">
        <x:f>'Forecast'!G59</x:f>
        <x:v>1259198.775</x:v>
      </x:c>
      <x:c r="K25" s="2"/>
      <x:c r="L25" s="2"/>
      <x:c r="M25" s="2"/>
      <x:c r="N25" s="2"/>
      <x:c r="O25" s="2"/>
      <x:c r="P25" s="2"/>
      <x:c r="Q25" s="2"/>
    </x:row>
    <x:row r="26" ht="21" customHeight="1">
      <x:c r="A26" s="2"/>
      <x:c r="B26" s="2"/>
      <x:c r="C26" s="2" t="str">
        <x:f>TEXT('Forecast'!H4,"mmm-yy")</x:f>
        <x:v>May-27</x:v>
      </x:c>
      <x:c r="D26" s="28" t="n">
        <x:f>'Forecast'!H6</x:f>
        <x:v>2081208.02</x:v>
      </x:c>
      <x:c r="E26" s="28" t="n">
        <x:f>'Forecast'!H14</x:f>
        <x:v>302543.60899999994</x:v>
      </x:c>
      <x:c r="F26" s="28" t="n">
        <x:f>'Forecast'!H47</x:f>
        <x:v>2317530.7627499998</x:v>
      </x:c>
      <x:c r="G26" s="28" t="n">
        <x:f>'Forecast'!H35</x:f>
        <x:v>11750000</x:v>
      </x:c>
      <x:c r="H26" s="54" t="n">
        <x:f>'Forecast'!H55</x:f>
        <x:v>3.243254126850629</x:v>
      </x:c>
      <x:c r="I26" s="28" t="n">
        <x:f>'Forecast'!H58</x:f>
        <x:v>1000000</x:v>
      </x:c>
      <x:c r="J26" s="28" t="n">
        <x:f>'Forecast'!H59</x:f>
        <x:v>1317530.7627499998</x:v>
      </x:c>
      <x:c r="K26" s="2"/>
      <x:c r="L26" s="2"/>
      <x:c r="M26" s="2"/>
      <x:c r="N26" s="2"/>
      <x:c r="O26" s="2"/>
      <x:c r="P26" s="2"/>
      <x:c r="Q26" s="2"/>
    </x:row>
    <x:row r="27" ht="21" customHeight="1">
      <x:c r="A27" s="2"/>
      <x:c r="B27" s="2"/>
      <x:c r="C27" s="2" t="str">
        <x:f>TEXT('Forecast'!I4,"mmm-yy")</x:f>
        <x:v>Jun-27</x:v>
      </x:c>
      <x:c r="D27" s="28" t="n">
        <x:f>'Forecast'!I6</x:f>
        <x:v>2102020.1002</x:v>
      </x:c>
      <x:c r="E27" s="28" t="n">
        <x:f>'Forecast'!I14</x:f>
        <x:v>311909.0450899999</x:v>
      </x:c>
      <x:c r="F27" s="28" t="n">
        <x:f>'Forecast'!I47</x:f>
        <x:v>2382941.0703775</x:v>
      </x:c>
      <x:c r="G27" s="28" t="n">
        <x:f>'Forecast'!I35</x:f>
        <x:v>11700000</x:v>
      </x:c>
      <x:c r="H27" s="54" t="n">
        <x:f>'Forecast'!I55</x:f>
        <x:v>3.218872117067687</x:v>
      </x:c>
      <x:c r="I27" s="28" t="n">
        <x:f>'Forecast'!I58</x:f>
        <x:v>1000000</x:v>
      </x:c>
      <x:c r="J27" s="28" t="n">
        <x:f>'Forecast'!I59</x:f>
        <x:v>1382941.0703774998</x:v>
      </x:c>
      <x:c r="K27" s="2"/>
      <x:c r="L27" s="2"/>
      <x:c r="M27" s="2"/>
      <x:c r="N27" s="2"/>
      <x:c r="O27" s="2"/>
      <x:c r="P27" s="2"/>
      <x:c r="Q27" s="2"/>
    </x:row>
    <x:row r="28" ht="21" customHeight="1">
      <x:c r="A28" s="2"/>
      <x:c r="B28" s="2"/>
      <x:c r="C28" s="2" t="str">
        <x:f>TEXT('Forecast'!J4,"mmm-yy")</x:f>
        <x:v>Jul-27</x:v>
      </x:c>
      <x:c r="D28" s="28" t="n">
        <x:f>'Forecast'!J6</x:f>
        <x:v>2123040.301202</x:v>
      </x:c>
      <x:c r="E28" s="28" t="n">
        <x:f>'Forecast'!J14</x:f>
        <x:v>321368.13554090005</x:v>
      </x:c>
      <x:c r="F28" s="28" t="n">
        <x:f>'Forecast'!J47</x:f>
        <x:v>2455497.981081275</x:v>
      </x:c>
      <x:c r="G28" s="28" t="n">
        <x:f>'Forecast'!J35</x:f>
        <x:v>11650000</x:v>
      </x:c>
      <x:c r="H28" s="54" t="n">
        <x:f>'Forecast'!J55</x:f>
        <x:v>3.1863843181097753</x:v>
      </x:c>
      <x:c r="I28" s="28" t="n">
        <x:f>'Forecast'!J58</x:f>
        <x:v>1000000</x:v>
      </x:c>
      <x:c r="J28" s="28" t="n">
        <x:f>'Forecast'!J59</x:f>
        <x:v>1455497.9810812748</x:v>
      </x:c>
      <x:c r="K28" s="2"/>
      <x:c r="L28" s="2"/>
      <x:c r="M28" s="2"/>
      <x:c r="N28" s="2"/>
      <x:c r="O28" s="2"/>
      <x:c r="P28" s="2"/>
      <x:c r="Q28" s="2"/>
    </x:row>
    <x:row r="29" ht="21" customHeight="1">
      <x:c r="A29" s="2"/>
      <x:c r="B29" s="2"/>
      <x:c r="C29" s="2" t="str">
        <x:f>TEXT('Forecast'!K4,"mmm-yy")</x:f>
        <x:v>Aug-27</x:v>
      </x:c>
      <x:c r="D29" s="28" t="n">
        <x:f>'Forecast'!K6</x:f>
        <x:v>2144270.70421402</x:v>
      </x:c>
      <x:c r="E29" s="28" t="n">
        <x:f>'Forecast'!K14</x:f>
        <x:v>330921.8168963089</x:v>
      </x:c>
      <x:c r="F29" s="28" t="n">
        <x:f>'Forecast'!K47</x:f>
        <x:v>2535270.4608920873</x:v>
      </x:c>
      <x:c r="G29" s="28" t="n">
        <x:f>'Forecast'!K35</x:f>
        <x:v>11600000</x:v>
      </x:c>
      <x:c r="H29" s="54" t="n">
        <x:f>'Forecast'!K55</x:f>
        <x:v>3.1461009921377965</x:v>
      </x:c>
      <x:c r="I29" s="28" t="n">
        <x:f>'Forecast'!K58</x:f>
        <x:v>1000000</x:v>
      </x:c>
      <x:c r="J29" s="28" t="n">
        <x:f>'Forecast'!K59</x:f>
        <x:v>1535270.4608920873</x:v>
      </x:c>
      <x:c r="K29" s="2"/>
      <x:c r="L29" s="2"/>
      <x:c r="M29" s="2"/>
      <x:c r="N29" s="2"/>
      <x:c r="O29" s="2"/>
      <x:c r="P29" s="2"/>
      <x:c r="Q29" s="2"/>
    </x:row>
    <x:row r="30" ht="21" customHeight="1">
      <x:c r="A30" s="2"/>
      <x:c r="B30" s="2"/>
      <x:c r="C30" s="2" t="str">
        <x:f>TEXT('Forecast'!L4,"mmm-yy")</x:f>
        <x:v>Sep-27</x:v>
      </x:c>
      <x:c r="D30" s="28" t="n">
        <x:f>'Forecast'!L6</x:f>
        <x:v>2165713.4112561606</x:v>
      </x:c>
      <x:c r="E30" s="28" t="n">
        <x:f>'Forecast'!L14</x:f>
        <x:v>340571.0350652721</x:v>
      </x:c>
      <x:c r="F30" s="28" t="n">
        <x:f>'Forecast'!L47</x:f>
        <x:v>2622328.1655010083</x:v>
      </x:c>
      <x:c r="G30" s="28" t="n">
        <x:f>'Forecast'!L35</x:f>
        <x:v>11550000</x:v>
      </x:c>
      <x:c r="H30" s="54" t="n">
        <x:f>'Forecast'!L55</x:f>
        <x:v>3.0984464633722513</x:v>
      </x:c>
      <x:c r="I30" s="28" t="n">
        <x:f>'Forecast'!L58</x:f>
        <x:v>1000000</x:v>
      </x:c>
      <x:c r="J30" s="28" t="n">
        <x:f>'Forecast'!L59</x:f>
        <x:v>1622328.1655010083</x:v>
      </x:c>
      <x:c r="K30" s="2"/>
      <x:c r="L30" s="2"/>
      <x:c r="M30" s="2"/>
      <x:c r="N30" s="2"/>
      <x:c r="O30" s="2"/>
      <x:c r="P30" s="2"/>
      <x:c r="Q30" s="2"/>
    </x:row>
    <x:row r="31" ht="21" customHeight="1">
      <x:c r="A31" s="2"/>
      <x:c r="B31" s="2"/>
      <x:c r="C31" s="2" t="str">
        <x:f>TEXT('Forecast'!M4,"mmm-yy")</x:f>
        <x:v>Oct-27</x:v>
      </x:c>
      <x:c r="D31" s="28" t="n">
        <x:f>'Forecast'!M6</x:f>
        <x:v>2187370.545368722</x:v>
      </x:c>
      <x:c r="E31" s="28" t="n">
        <x:f>'Forecast'!M14</x:f>
        <x:v>350316.7454159248</x:v>
      </x:c>
      <x:c r="F31" s="28" t="n">
        <x:f>'Forecast'!M47</x:f>
        <x:v>2716741.4471560186</x:v>
      </x:c>
      <x:c r="G31" s="28" t="n">
        <x:f>'Forecast'!M35</x:f>
        <x:v>11500000</x:v>
      </x:c>
      <x:c r="H31" s="54" t="n">
        <x:f>'Forecast'!M55</x:f>
        <x:v>3.043945611930262</x:v>
      </x:c>
      <x:c r="I31" s="28" t="n">
        <x:f>'Forecast'!M58</x:f>
        <x:v>1000000</x:v>
      </x:c>
      <x:c r="J31" s="28" t="n">
        <x:f>'Forecast'!M59</x:f>
        <x:v>1716741.4471560186</x:v>
      </x:c>
      <x:c r="K31" s="2"/>
      <x:c r="L31" s="2"/>
      <x:c r="M31" s="2"/>
      <x:c r="N31" s="2"/>
      <x:c r="O31" s="2"/>
      <x:c r="P31" s="2"/>
      <x:c r="Q31" s="2"/>
    </x:row>
    <x:row r="32" ht="21" customHeight="1">
      <x:c r="A32" s="2"/>
      <x:c r="B32" s="2"/>
      <x:c r="C32" s="2" t="str">
        <x:f>TEXT('Forecast'!N4,"mmm-yy")</x:f>
        <x:v>Nov-27</x:v>
      </x:c>
      <x:c r="D32" s="28" t="n">
        <x:f>'Forecast'!N6</x:f>
        <x:v>2209244.2508224095</x:v>
      </x:c>
      <x:c r="E32" s="28" t="n">
        <x:f>'Forecast'!N14</x:f>
        <x:v>360159.91287008417</x:v>
      </x:c>
      <x:c r="F32" s="28" t="n">
        <x:f>'Forecast'!N47</x:f>
        <x:v>2818581.3616275783</x:v>
      </x:c>
      <x:c r="G32" s="28" t="n">
        <x:f>'Forecast'!N35</x:f>
        <x:v>11450000</x:v>
      </x:c>
      <x:c r="H32" s="54" t="n">
        <x:f>'Forecast'!N55</x:f>
        <x:v>2.9832071233573316</x:v>
      </x:c>
      <x:c r="I32" s="28" t="n">
        <x:f>'Forecast'!N58</x:f>
        <x:v>1000000</x:v>
      </x:c>
      <x:c r="J32" s="28" t="n">
        <x:f>'Forecast'!N59</x:f>
        <x:v>1818581.3616275783</x:v>
      </x:c>
      <x:c r="K32" s="2"/>
      <x:c r="L32" s="2"/>
      <x:c r="M32" s="2"/>
      <x:c r="N32" s="2"/>
      <x:c r="O32" s="2"/>
      <x:c r="P32" s="2"/>
      <x:c r="Q32" s="2"/>
    </x:row>
    <x:row r="33" ht="21" customHeight="1">
      <x:c r="A33" s="2"/>
      <x:c r="B33" s="2"/>
      <x:c r="C33" s="2" t="str">
        <x:f>TEXT('Forecast'!O4,"mmm-yy")</x:f>
        <x:v>Dec-27</x:v>
      </x:c>
      <x:c r="D33" s="28" t="n">
        <x:f>'Forecast'!O6</x:f>
        <x:v>2231336.6933306335</x:v>
      </x:c>
      <x:c r="E33" s="28" t="n">
        <x:f>'Forecast'!O14</x:f>
        <x:v>370101.51199878496</x:v>
      </x:c>
      <x:c r="F33" s="28" t="n">
        <x:f>'Forecast'!O47</x:f>
        <x:v>2927919.6752438545</x:v>
      </x:c>
      <x:c r="G33" s="28" t="n">
        <x:f>'Forecast'!O35</x:f>
        <x:v>11400000</x:v>
      </x:c>
      <x:c r="H33" s="54" t="n">
        <x:f>'Forecast'!O55</x:f>
        <x:v>2.9169045198523436</x:v>
      </x:c>
      <x:c r="I33" s="28" t="n">
        <x:f>'Forecast'!O58</x:f>
        <x:v>1000000</x:v>
      </x:c>
      <x:c r="J33" s="28" t="n">
        <x:f>'Forecast'!O59</x:f>
        <x:v>1927919.6752438545</x:v>
      </x:c>
      <x:c r="K33" s="2"/>
      <x:c r="L33" s="2"/>
      <x:c r="M33" s="2"/>
      <x:c r="N33" s="2"/>
      <x:c r="O33" s="2"/>
      <x:c r="P33" s="2"/>
      <x:c r="Q33" s="2"/>
    </x:row>
    <x:row r="34" ht="21" customHeight="1">
      <x:c r="A34" s="2"/>
      <x:c r="B34" s="2"/>
      <x:c r="C34" s="2"/>
      <x:c r="D34" s="2"/>
      <x:c r="E34" s="2"/>
      <x:c r="F34" s="2"/>
      <x:c r="G34" s="2"/>
      <x:c r="H34" s="2"/>
      <x:c r="I34" s="2"/>
      <x:c r="J34" s="2"/>
      <x:c r="K34" s="2"/>
      <x:c r="L34" s="2"/>
      <x:c r="M34" s="2"/>
      <x:c r="N34" s="2"/>
      <x:c r="O34" s="2"/>
      <x:c r="P34" s="2"/>
      <x:c r="Q34" s="2"/>
    </x:row>
    <x:row r="35" ht="21" customHeight="1">
      <x:c r="A35" s="2"/>
      <x:c r="B35" s="2"/>
      <x:c r="C35" s="2"/>
      <x:c r="D35" s="2"/>
      <x:c r="E35" s="2"/>
      <x:c r="F35" s="2"/>
      <x:c r="G35" s="2"/>
      <x:c r="H35" s="2"/>
      <x:c r="I35" s="2"/>
      <x:c r="J35" s="2"/>
      <x:c r="K35" s="2"/>
      <x:c r="L35" s="2"/>
      <x:c r="M35" s="2"/>
      <x:c r="N35" s="2"/>
      <x:c r="O35" s="2"/>
      <x:c r="P35" s="2"/>
      <x:c r="Q35" s="2"/>
    </x:row>
    <x:row r="36" ht="21" customHeight="1">
      <x:c r="A36" s="2"/>
      <x:c r="B36" s="2"/>
      <x:c r="C36" s="2"/>
      <x:c r="D36" s="2"/>
      <x:c r="E36" s="2"/>
      <x:c r="F36" s="2"/>
      <x:c r="G36" s="2"/>
      <x:c r="H36" s="2"/>
      <x:c r="I36" s="2"/>
      <x:c r="J36" s="2"/>
      <x:c r="K36" s="2"/>
      <x:c r="L36" s="2"/>
      <x:c r="M36" s="2"/>
      <x:c r="N36" s="2"/>
      <x:c r="O36" s="2"/>
      <x:c r="P36" s="2"/>
      <x:c r="Q36" s="2"/>
    </x:row>
    <x:row r="37" ht="21" customHeight="1">
      <x:c r="A37" s="2"/>
      <x:c r="B37" s="2"/>
      <x:c r="C37" s="2"/>
      <x:c r="D37" s="2"/>
      <x:c r="E37" s="2"/>
      <x:c r="F37" s="2"/>
      <x:c r="G37" s="2"/>
      <x:c r="H37" s="2"/>
      <x:c r="I37" s="2"/>
      <x:c r="J37" s="2"/>
      <x:c r="K37" s="2"/>
      <x:c r="L37" s="2"/>
      <x:c r="M37" s="2"/>
      <x:c r="N37" s="2"/>
      <x:c r="O37" s="2"/>
      <x:c r="P37" s="2"/>
      <x:c r="Q37" s="2"/>
    </x:row>
    <x:row r="38" ht="21" customHeight="1">
      <x:c r="A38" s="2"/>
      <x:c r="B38" s="2"/>
      <x:c r="C38" s="2"/>
      <x:c r="D38" s="2"/>
      <x:c r="E38" s="2"/>
      <x:c r="F38" s="2"/>
      <x:c r="G38" s="2"/>
      <x:c r="H38" s="2"/>
      <x:c r="I38" s="2"/>
      <x:c r="J38" s="2"/>
      <x:c r="K38" s="2"/>
      <x:c r="L38" s="2"/>
      <x:c r="M38" s="2"/>
      <x:c r="N38" s="2"/>
      <x:c r="O38" s="2"/>
      <x:c r="P38" s="2"/>
      <x:c r="Q38" s="2"/>
    </x:row>
    <x:row r="39" ht="21" customHeight="1">
      <x:c r="A39" s="2"/>
      <x:c r="B39" s="2"/>
      <x:c r="C39" s="2"/>
      <x:c r="D39" s="2"/>
      <x:c r="E39" s="2"/>
      <x:c r="F39" s="2"/>
      <x:c r="G39" s="2"/>
      <x:c r="H39" s="2"/>
      <x:c r="I39" s="2"/>
      <x:c r="J39" s="2"/>
      <x:c r="K39" s="2"/>
      <x:c r="L39" s="2"/>
      <x:c r="M39" s="2"/>
      <x:c r="N39" s="2"/>
      <x:c r="O39" s="2"/>
      <x:c r="P39" s="2"/>
      <x:c r="Q39" s="2"/>
    </x:row>
    <x:row r="40" ht="21" customHeight="1">
      <x:c r="A40" s="2"/>
      <x:c r="B40" s="2"/>
      <x:c r="C40" s="2"/>
      <x:c r="D40" s="2"/>
      <x:c r="E40" s="2"/>
      <x:c r="F40" s="2"/>
      <x:c r="G40" s="2"/>
      <x:c r="H40" s="2"/>
      <x:c r="I40" s="2"/>
      <x:c r="J40" s="2"/>
      <x:c r="K40" s="2"/>
      <x:c r="L40" s="2"/>
      <x:c r="M40" s="2"/>
      <x:c r="N40" s="2"/>
      <x:c r="O40" s="2"/>
      <x:c r="P40" s="2"/>
      <x:c r="Q40" s="2"/>
    </x:row>
    <x:row r="41" ht="21" customHeight="1">
      <x:c r="A41" s="2"/>
      <x:c r="B41" s="2"/>
      <x:c r="C41" s="2"/>
      <x:c r="D41" s="2"/>
      <x:c r="E41" s="2"/>
      <x:c r="F41" s="2"/>
      <x:c r="G41" s="2"/>
      <x:c r="H41" s="2"/>
      <x:c r="I41" s="2"/>
      <x:c r="J41" s="2"/>
      <x:c r="K41" s="2"/>
      <x:c r="L41" s="2"/>
      <x:c r="M41" s="2"/>
      <x:c r="N41" s="2"/>
      <x:c r="O41" s="2"/>
      <x:c r="P41" s="2"/>
      <x:c r="Q41" s="2"/>
    </x:row>
    <x:row r="42" ht="21" customHeight="1">
      <x:c r="A42" s="2"/>
      <x:c r="B42" s="2"/>
      <x:c r="C42" s="2"/>
      <x:c r="D42" s="2"/>
      <x:c r="E42" s="2"/>
      <x:c r="F42" s="2"/>
      <x:c r="G42" s="2"/>
      <x:c r="H42" s="2"/>
      <x:c r="I42" s="2"/>
      <x:c r="J42" s="2"/>
      <x:c r="K42" s="2"/>
      <x:c r="L42" s="2"/>
      <x:c r="M42" s="2"/>
      <x:c r="N42" s="2"/>
      <x:c r="O42" s="2"/>
      <x:c r="P42" s="2"/>
      <x:c r="Q42" s="2"/>
    </x:row>
    <x:row r="43" ht="21" customHeight="1">
      <x:c r="A43" s="2"/>
      <x:c r="B43" s="2"/>
      <x:c r="C43" s="2"/>
      <x:c r="D43" s="2"/>
      <x:c r="E43" s="2"/>
      <x:c r="F43" s="2"/>
      <x:c r="G43" s="2"/>
      <x:c r="H43" s="2"/>
      <x:c r="I43" s="2"/>
      <x:c r="J43" s="2"/>
      <x:c r="K43" s="2"/>
      <x:c r="L43" s="2"/>
      <x:c r="M43" s="2"/>
      <x:c r="N43" s="2"/>
      <x:c r="O43" s="2"/>
      <x:c r="P43" s="2"/>
      <x:c r="Q43" s="2"/>
    </x:row>
    <x:row r="44" ht="21" customHeight="1">
      <x:c r="A44" s="2"/>
      <x:c r="B44" s="2"/>
      <x:c r="C44" s="2"/>
      <x:c r="D44" s="2"/>
      <x:c r="E44" s="2"/>
      <x:c r="F44" s="2"/>
      <x:c r="G44" s="2"/>
      <x:c r="H44" s="2"/>
      <x:c r="I44" s="2"/>
      <x:c r="J44" s="2"/>
      <x:c r="K44" s="2"/>
      <x:c r="L44" s="2"/>
      <x:c r="M44" s="2"/>
      <x:c r="N44" s="2"/>
      <x:c r="O44" s="2"/>
      <x:c r="P44" s="2"/>
      <x:c r="Q44" s="2"/>
    </x:row>
    <x:row r="45" ht="21" customHeight="1">
      <x:c r="A45" s="2"/>
      <x:c r="B45" s="2"/>
      <x:c r="C45" s="2"/>
      <x:c r="D45" s="2"/>
      <x:c r="E45" s="2"/>
      <x:c r="F45" s="2"/>
      <x:c r="G45" s="2"/>
      <x:c r="H45" s="2"/>
      <x:c r="I45" s="2"/>
      <x:c r="J45" s="2"/>
      <x:c r="K45" s="2"/>
      <x:c r="L45" s="2"/>
      <x:c r="M45" s="2"/>
      <x:c r="N45" s="2"/>
      <x:c r="O45" s="2"/>
      <x:c r="P45" s="2"/>
      <x:c r="Q45" s="2"/>
    </x:row>
    <x:row r="46" ht="21" customHeight="1">
      <x:c r="A46" s="2"/>
      <x:c r="B46" s="2"/>
      <x:c r="C46" s="2"/>
      <x:c r="D46" s="2"/>
      <x:c r="E46" s="2"/>
      <x:c r="F46" s="2"/>
      <x:c r="G46" s="2"/>
      <x:c r="H46" s="2"/>
      <x:c r="I46" s="2"/>
      <x:c r="J46" s="2"/>
      <x:c r="K46" s="2"/>
      <x:c r="L46" s="2"/>
      <x:c r="M46" s="2"/>
      <x:c r="N46" s="2"/>
      <x:c r="O46" s="2"/>
      <x:c r="P46" s="2"/>
      <x:c r="Q46" s="2"/>
    </x:row>
    <x:row r="47" ht="21" customHeight="1">
      <x:c r="A47" s="2"/>
      <x:c r="B47" s="2"/>
      <x:c r="C47" s="2"/>
      <x:c r="D47" s="2"/>
      <x:c r="E47" s="2"/>
      <x:c r="F47" s="2"/>
      <x:c r="G47" s="2"/>
      <x:c r="H47" s="2"/>
      <x:c r="I47" s="2"/>
      <x:c r="J47" s="2"/>
      <x:c r="K47" s="2"/>
      <x:c r="L47" s="2"/>
      <x:c r="M47" s="2"/>
      <x:c r="N47" s="2"/>
      <x:c r="O47" s="2"/>
      <x:c r="P47" s="2"/>
      <x:c r="Q47" s="2"/>
    </x:row>
    <x:row r="48" ht="21" customHeight="1">
      <x:c r="A48" s="2"/>
      <x:c r="B48" s="2"/>
      <x:c r="C48" s="2"/>
      <x:c r="D48" s="2"/>
      <x:c r="E48" s="2"/>
      <x:c r="F48" s="2"/>
      <x:c r="G48" s="2"/>
      <x:c r="H48" s="2"/>
      <x:c r="I48" s="2"/>
      <x:c r="J48" s="2"/>
      <x:c r="K48" s="2"/>
      <x:c r="L48" s="2"/>
      <x:c r="M48" s="2"/>
      <x:c r="N48" s="2"/>
      <x:c r="O48" s="2"/>
      <x:c r="P48" s="2"/>
      <x:c r="Q48" s="2"/>
    </x:row>
    <x:row r="49" ht="21" customHeight="1">
      <x:c r="A49" s="2"/>
      <x:c r="B49" s="2"/>
      <x:c r="C49" s="2"/>
      <x:c r="D49" s="2"/>
      <x:c r="E49" s="2"/>
      <x:c r="F49" s="2"/>
      <x:c r="G49" s="2"/>
      <x:c r="H49" s="2"/>
      <x:c r="I49" s="2"/>
      <x:c r="J49" s="2"/>
      <x:c r="K49" s="2"/>
      <x:c r="L49" s="2"/>
      <x:c r="M49" s="2"/>
      <x:c r="N49" s="2"/>
      <x:c r="O49" s="2"/>
      <x:c r="P49" s="2"/>
      <x:c r="Q49" s="2"/>
    </x:row>
    <x:row r="50" ht="21" customHeight="1">
      <x:c r="A50" s="2"/>
      <x:c r="B50" s="2"/>
      <x:c r="C50" s="2"/>
      <x:c r="D50" s="2"/>
      <x:c r="E50" s="2"/>
      <x:c r="F50" s="2"/>
      <x:c r="G50" s="2"/>
      <x:c r="H50" s="2"/>
      <x:c r="I50" s="2"/>
      <x:c r="J50" s="2"/>
      <x:c r="K50" s="2"/>
      <x:c r="L50" s="2"/>
      <x:c r="M50" s="2"/>
      <x:c r="N50" s="2"/>
      <x:c r="O50" s="2"/>
      <x:c r="P50" s="2"/>
      <x:c r="Q50" s="2"/>
    </x:row>
    <x:row r="51" ht="21" customHeight="1">
      <x:c r="A51" s="2"/>
      <x:c r="B51" s="2"/>
      <x:c r="C51" s="2"/>
      <x:c r="D51" s="2"/>
      <x:c r="E51" s="2"/>
      <x:c r="F51" s="2"/>
      <x:c r="G51" s="2"/>
      <x:c r="H51" s="2"/>
      <x:c r="I51" s="2"/>
      <x:c r="J51" s="2"/>
      <x:c r="K51" s="2"/>
      <x:c r="L51" s="2"/>
      <x:c r="M51" s="2"/>
      <x:c r="N51" s="2"/>
      <x:c r="O51" s="2"/>
      <x:c r="P51" s="2"/>
      <x:c r="Q51" s="2"/>
    </x:row>
    <x:row r="52" ht="21" customHeight="1">
      <x:c r="A52" s="2"/>
      <x:c r="B52" s="2"/>
      <x:c r="C52" s="2"/>
      <x:c r="D52" s="2"/>
      <x:c r="E52" s="2"/>
      <x:c r="F52" s="2"/>
      <x:c r="G52" s="2"/>
      <x:c r="H52" s="2"/>
      <x:c r="I52" s="2"/>
      <x:c r="J52" s="2"/>
      <x:c r="K52" s="2"/>
      <x:c r="L52" s="2"/>
      <x:c r="M52" s="2"/>
      <x:c r="N52" s="2"/>
      <x:c r="O52" s="2"/>
      <x:c r="P52" s="2"/>
      <x:c r="Q52" s="2"/>
    </x:row>
    <x:row r="53" ht="21" customHeight="1">
      <x:c r="A53" s="2"/>
      <x:c r="B53" s="2"/>
      <x:c r="C53" s="2"/>
      <x:c r="D53" s="2"/>
      <x:c r="E53" s="2"/>
      <x:c r="F53" s="2"/>
      <x:c r="G53" s="2"/>
      <x:c r="H53" s="2"/>
      <x:c r="I53" s="2"/>
      <x:c r="J53" s="2"/>
      <x:c r="K53" s="2"/>
      <x:c r="L53" s="2"/>
      <x:c r="M53" s="2"/>
      <x:c r="N53" s="2"/>
      <x:c r="O53" s="2"/>
      <x:c r="P53" s="2"/>
      <x:c r="Q53" s="2"/>
    </x:row>
    <x:row r="54" ht="21" customHeight="1">
      <x:c r="A54" s="2"/>
      <x:c r="B54" s="2"/>
      <x:c r="C54" s="2"/>
      <x:c r="D54" s="2"/>
      <x:c r="E54" s="2"/>
      <x:c r="F54" s="2"/>
      <x:c r="G54" s="2"/>
      <x:c r="H54" s="2"/>
      <x:c r="I54" s="2"/>
      <x:c r="J54" s="2"/>
      <x:c r="K54" s="2"/>
      <x:c r="L54" s="2"/>
      <x:c r="M54" s="2"/>
      <x:c r="N54" s="2"/>
      <x:c r="O54" s="2"/>
      <x:c r="P54" s="2"/>
      <x:c r="Q54" s="2"/>
    </x:row>
    <x:row r="55" ht="21" customHeight="1">
      <x:c r="A55" s="2"/>
      <x:c r="B55" s="2"/>
      <x:c r="C55" s="2"/>
      <x:c r="D55" s="2"/>
      <x:c r="E55" s="2"/>
      <x:c r="F55" s="2"/>
      <x:c r="G55" s="2"/>
      <x:c r="H55" s="2"/>
      <x:c r="I55" s="2"/>
      <x:c r="J55" s="2"/>
      <x:c r="K55" s="2"/>
      <x:c r="L55" s="2"/>
      <x:c r="M55" s="2"/>
      <x:c r="N55" s="2"/>
      <x:c r="O55" s="2"/>
      <x:c r="P55" s="2"/>
      <x:c r="Q55" s="2"/>
    </x:row>
    <x:row r="56" ht="21" customHeight="1">
      <x:c r="A56" s="2"/>
      <x:c r="B56" s="2"/>
      <x:c r="C56" s="2"/>
      <x:c r="D56" s="2"/>
      <x:c r="E56" s="2"/>
      <x:c r="F56" s="2"/>
      <x:c r="G56" s="2"/>
      <x:c r="H56" s="2"/>
      <x:c r="I56" s="2"/>
      <x:c r="J56" s="2"/>
      <x:c r="K56" s="2"/>
      <x:c r="L56" s="2"/>
      <x:c r="M56" s="2"/>
      <x:c r="N56" s="2"/>
      <x:c r="O56" s="2"/>
      <x:c r="P56" s="2"/>
      <x:c r="Q56" s="2"/>
    </x:row>
    <x:row r="57" ht="21" customHeight="1">
      <x:c r="A57" s="2"/>
      <x:c r="B57" s="2"/>
      <x:c r="C57" s="2"/>
      <x:c r="D57" s="2"/>
      <x:c r="E57" s="2"/>
      <x:c r="F57" s="2"/>
      <x:c r="G57" s="2"/>
      <x:c r="H57" s="2"/>
      <x:c r="I57" s="2"/>
      <x:c r="J57" s="2"/>
      <x:c r="K57" s="2"/>
      <x:c r="L57" s="2"/>
      <x:c r="M57" s="2"/>
      <x:c r="N57" s="2"/>
      <x:c r="O57" s="2"/>
      <x:c r="P57" s="2"/>
      <x:c r="Q57" s="2"/>
    </x:row>
    <x:row r="58" ht="21" customHeight="1">
      <x:c r="A58" s="2"/>
      <x:c r="B58" s="2"/>
      <x:c r="C58" s="2"/>
      <x:c r="D58" s="2"/>
      <x:c r="E58" s="2"/>
      <x:c r="F58" s="2"/>
      <x:c r="G58" s="2"/>
      <x:c r="H58" s="2"/>
      <x:c r="I58" s="2"/>
      <x:c r="J58" s="2"/>
      <x:c r="K58" s="2"/>
      <x:c r="L58" s="2"/>
      <x:c r="M58" s="2"/>
      <x:c r="N58" s="2"/>
      <x:c r="O58" s="2"/>
      <x:c r="P58" s="2"/>
      <x:c r="Q58" s="2"/>
    </x:row>
    <x:row r="59" ht="21" customHeight="1">
      <x:c r="A59" s="2"/>
      <x:c r="B59" s="2"/>
      <x:c r="C59" s="2"/>
      <x:c r="D59" s="2"/>
      <x:c r="E59" s="2"/>
      <x:c r="F59" s="2"/>
      <x:c r="G59" s="2"/>
      <x:c r="H59" s="2"/>
      <x:c r="I59" s="2"/>
      <x:c r="J59" s="2"/>
      <x:c r="K59" s="2"/>
      <x:c r="L59" s="2"/>
      <x:c r="M59" s="2"/>
      <x:c r="N59" s="2"/>
      <x:c r="O59" s="2"/>
      <x:c r="P59" s="2"/>
      <x:c r="Q59" s="2"/>
    </x:row>
    <x:row r="60" ht="21" customHeight="1">
      <x:c r="A60" s="2"/>
      <x:c r="B60" s="2"/>
      <x:c r="C60" s="2"/>
      <x:c r="D60" s="2"/>
      <x:c r="E60" s="2"/>
      <x:c r="F60" s="2"/>
      <x:c r="G60" s="2"/>
      <x:c r="H60" s="2"/>
      <x:c r="I60" s="2"/>
      <x:c r="J60" s="2"/>
      <x:c r="K60" s="2"/>
      <x:c r="L60" s="2"/>
      <x:c r="M60" s="2"/>
      <x:c r="N60" s="2"/>
      <x:c r="O60" s="2"/>
      <x:c r="P60" s="2"/>
      <x:c r="Q60" s="2"/>
    </x:row>
    <x:row r="61" ht="21" customHeight="1">
      <x:c r="A61" s="2"/>
      <x:c r="B61" s="2"/>
      <x:c r="C61" s="2"/>
      <x:c r="D61" s="2"/>
      <x:c r="E61" s="2"/>
      <x:c r="F61" s="2"/>
      <x:c r="G61" s="2"/>
      <x:c r="H61" s="2"/>
      <x:c r="I61" s="2"/>
      <x:c r="J61" s="2"/>
      <x:c r="K61" s="2"/>
      <x:c r="L61" s="2"/>
      <x:c r="M61" s="2"/>
      <x:c r="N61" s="2"/>
      <x:c r="O61" s="2"/>
      <x:c r="P61" s="2"/>
      <x:c r="Q61" s="2"/>
    </x:row>
    <x:row r="62" ht="21" customHeight="1">
      <x:c r="A62" s="2"/>
      <x:c r="B62" s="2"/>
      <x:c r="C62" s="2"/>
      <x:c r="D62" s="2"/>
      <x:c r="E62" s="2"/>
      <x:c r="F62" s="2"/>
      <x:c r="G62" s="2"/>
      <x:c r="H62" s="2"/>
      <x:c r="I62" s="2"/>
      <x:c r="J62" s="2"/>
      <x:c r="K62" s="2"/>
      <x:c r="L62" s="2"/>
      <x:c r="M62" s="2"/>
      <x:c r="N62" s="2"/>
      <x:c r="O62" s="2"/>
      <x:c r="P62" s="2"/>
      <x:c r="Q62" s="2"/>
    </x:row>
    <x:row r="63" ht="21" customHeight="1">
      <x:c r="A63" s="2"/>
      <x:c r="B63" s="2"/>
      <x:c r="C63" s="2"/>
      <x:c r="D63" s="2"/>
      <x:c r="E63" s="2"/>
      <x:c r="F63" s="2"/>
      <x:c r="G63" s="2"/>
      <x:c r="H63" s="2"/>
      <x:c r="I63" s="2"/>
      <x:c r="J63" s="2"/>
      <x:c r="K63" s="2"/>
      <x:c r="L63" s="2"/>
      <x:c r="M63" s="2"/>
      <x:c r="N63" s="2"/>
      <x:c r="O63" s="2"/>
      <x:c r="P63" s="2"/>
      <x:c r="Q63" s="2"/>
    </x:row>
    <x:row r="64" ht="21" customHeight="1">
      <x:c r="A64" s="2"/>
      <x:c r="B64" s="2"/>
      <x:c r="C64" s="2"/>
      <x:c r="D64" s="2"/>
      <x:c r="E64" s="2"/>
      <x:c r="F64" s="2"/>
      <x:c r="G64" s="2"/>
      <x:c r="H64" s="2"/>
      <x:c r="I64" s="2"/>
      <x:c r="J64" s="2"/>
      <x:c r="K64" s="2"/>
      <x:c r="L64" s="2"/>
      <x:c r="M64" s="2"/>
      <x:c r="N64" s="2"/>
      <x:c r="O64" s="2"/>
      <x:c r="P64" s="2"/>
      <x:c r="Q64" s="2"/>
    </x:row>
    <x:row r="65" ht="21" customHeight="1">
      <x:c r="A65" s="2"/>
      <x:c r="B65" s="2"/>
      <x:c r="C65" s="2"/>
      <x:c r="D65" s="2"/>
      <x:c r="E65" s="2"/>
      <x:c r="F65" s="2"/>
      <x:c r="G65" s="2"/>
      <x:c r="H65" s="2"/>
      <x:c r="I65" s="2"/>
      <x:c r="J65" s="2"/>
      <x:c r="K65" s="2"/>
      <x:c r="L65" s="2"/>
      <x:c r="M65" s="2"/>
      <x:c r="N65" s="2"/>
      <x:c r="O65" s="2"/>
      <x:c r="P65" s="2"/>
      <x:c r="Q65" s="2"/>
    </x:row>
    <x:row r="66" ht="21" customHeight="1">
      <x:c r="A66" s="2"/>
      <x:c r="B66" s="2"/>
      <x:c r="C66" s="2"/>
      <x:c r="D66" s="2"/>
      <x:c r="E66" s="2"/>
      <x:c r="F66" s="2"/>
      <x:c r="G66" s="2"/>
      <x:c r="H66" s="2"/>
      <x:c r="I66" s="2"/>
      <x:c r="J66" s="2"/>
      <x:c r="K66" s="2"/>
      <x:c r="L66" s="2"/>
      <x:c r="M66" s="2"/>
      <x:c r="N66" s="2"/>
      <x:c r="O66" s="2"/>
      <x:c r="P66" s="2"/>
      <x:c r="Q66" s="2"/>
    </x:row>
    <x:row r="67" ht="21" customHeight="1">
      <x:c r="A67" s="2"/>
      <x:c r="B67" s="2"/>
      <x:c r="C67" s="2"/>
      <x:c r="D67" s="2"/>
      <x:c r="E67" s="2"/>
      <x:c r="F67" s="2"/>
      <x:c r="G67" s="2"/>
      <x:c r="H67" s="2"/>
      <x:c r="I67" s="2"/>
      <x:c r="J67" s="2"/>
      <x:c r="K67" s="2"/>
      <x:c r="L67" s="2"/>
      <x:c r="M67" s="2"/>
      <x:c r="N67" s="2"/>
      <x:c r="O67" s="2"/>
      <x:c r="P67" s="2"/>
      <x:c r="Q67" s="2"/>
    </x:row>
    <x:row r="68" ht="21" customHeight="1">
      <x:c r="A68" s="2"/>
      <x:c r="B68" s="2"/>
      <x:c r="C68" s="2"/>
      <x:c r="D68" s="2"/>
      <x:c r="E68" s="2"/>
      <x:c r="F68" s="2"/>
      <x:c r="G68" s="2"/>
      <x:c r="H68" s="2"/>
      <x:c r="I68" s="2"/>
      <x:c r="J68" s="2"/>
      <x:c r="K68" s="2"/>
      <x:c r="L68" s="2"/>
      <x:c r="M68" s="2"/>
      <x:c r="N68" s="2"/>
      <x:c r="O68" s="2"/>
      <x:c r="P68" s="2"/>
      <x:c r="Q68" s="2"/>
    </x:row>
    <x:row r="69" ht="21" customHeight="1">
      <x:c r="A69" s="2"/>
      <x:c r="B69" s="2"/>
      <x:c r="C69" s="2"/>
      <x:c r="D69" s="2"/>
      <x:c r="E69" s="2"/>
      <x:c r="F69" s="2"/>
      <x:c r="G69" s="2"/>
      <x:c r="H69" s="2"/>
      <x:c r="I69" s="2"/>
      <x:c r="J69" s="2"/>
      <x:c r="K69" s="2"/>
      <x:c r="L69" s="2"/>
      <x:c r="M69" s="2"/>
      <x:c r="N69" s="2"/>
      <x:c r="O69" s="2"/>
      <x:c r="P69" s="2"/>
      <x:c r="Q69" s="2"/>
    </x:row>
    <x:row r="70" ht="21" customHeight="1">
      <x:c r="A70" s="2"/>
      <x:c r="B70" s="2"/>
      <x:c r="C70" s="2"/>
      <x:c r="D70" s="2"/>
      <x:c r="E70" s="2"/>
      <x:c r="F70" s="2"/>
      <x:c r="G70" s="2"/>
      <x:c r="H70" s="2"/>
      <x:c r="I70" s="2"/>
      <x:c r="J70" s="2"/>
      <x:c r="K70" s="2"/>
      <x:c r="L70" s="2"/>
      <x:c r="M70" s="2"/>
      <x:c r="N70" s="2"/>
      <x:c r="O70" s="2"/>
      <x:c r="P70" s="2"/>
      <x:c r="Q70" s="2"/>
    </x:row>
    <x:row r="71" ht="21" customHeight="1">
      <x:c r="A71" s="2"/>
      <x:c r="B71" s="2"/>
      <x:c r="C71" s="2"/>
      <x:c r="D71" s="2"/>
      <x:c r="E71" s="2"/>
      <x:c r="F71" s="2"/>
      <x:c r="G71" s="2"/>
      <x:c r="H71" s="2"/>
      <x:c r="I71" s="2"/>
      <x:c r="J71" s="2"/>
      <x:c r="K71" s="2"/>
      <x:c r="L71" s="2"/>
      <x:c r="M71" s="2"/>
      <x:c r="N71" s="2"/>
      <x:c r="O71" s="2"/>
      <x:c r="P71" s="2"/>
      <x:c r="Q71" s="2"/>
    </x:row>
    <x:row r="72" ht="21" customHeight="1">
      <x:c r="A72" s="2"/>
      <x:c r="B72" s="2"/>
      <x:c r="C72" s="2"/>
      <x:c r="D72" s="2"/>
      <x:c r="E72" s="2"/>
      <x:c r="F72" s="2"/>
      <x:c r="G72" s="2"/>
      <x:c r="H72" s="2"/>
      <x:c r="I72" s="2"/>
      <x:c r="J72" s="2"/>
      <x:c r="K72" s="2"/>
      <x:c r="L72" s="2"/>
      <x:c r="M72" s="2"/>
      <x:c r="N72" s="2"/>
      <x:c r="O72" s="2"/>
      <x:c r="P72" s="2"/>
      <x:c r="Q72" s="2"/>
    </x:row>
    <x:row r="73" ht="21" customHeight="1">
      <x:c r="A73" s="2"/>
      <x:c r="B73" s="2"/>
      <x:c r="C73" s="2"/>
      <x:c r="D73" s="2"/>
      <x:c r="E73" s="2"/>
      <x:c r="F73" s="2"/>
      <x:c r="G73" s="2"/>
      <x:c r="H73" s="2"/>
      <x:c r="I73" s="2"/>
      <x:c r="J73" s="2"/>
      <x:c r="K73" s="2"/>
      <x:c r="L73" s="2"/>
      <x:c r="M73" s="2"/>
      <x:c r="N73" s="2"/>
      <x:c r="O73" s="2"/>
      <x:c r="P73" s="2"/>
      <x:c r="Q73" s="2"/>
    </x:row>
    <x:row r="74" ht="21" customHeight="1">
      <x:c r="A74" s="2"/>
      <x:c r="B74" s="2"/>
      <x:c r="C74" s="2"/>
      <x:c r="D74" s="2"/>
      <x:c r="E74" s="2"/>
      <x:c r="F74" s="2"/>
      <x:c r="G74" s="2"/>
      <x:c r="H74" s="2"/>
      <x:c r="I74" s="2"/>
      <x:c r="J74" s="2"/>
      <x:c r="K74" s="2"/>
      <x:c r="L74" s="2"/>
      <x:c r="M74" s="2"/>
      <x:c r="N74" s="2"/>
      <x:c r="O74" s="2"/>
      <x:c r="P74" s="2"/>
      <x:c r="Q74" s="2"/>
    </x:row>
    <x:row r="75" ht="21" customHeight="1">
      <x:c r="A75" s="2"/>
      <x:c r="B75" s="2"/>
      <x:c r="C75" s="2"/>
      <x:c r="D75" s="2"/>
      <x:c r="E75" s="2"/>
      <x:c r="F75" s="2"/>
      <x:c r="G75" s="2"/>
      <x:c r="H75" s="2"/>
      <x:c r="I75" s="2"/>
      <x:c r="J75" s="2"/>
      <x:c r="K75" s="2"/>
      <x:c r="L75" s="2"/>
      <x:c r="M75" s="2"/>
      <x:c r="N75" s="2"/>
      <x:c r="O75" s="2"/>
      <x:c r="P75" s="2"/>
      <x:c r="Q75" s="2"/>
    </x:row>
    <x:row r="76" ht="21" customHeight="1">
      <x:c r="A76" s="2"/>
      <x:c r="B76" s="2"/>
      <x:c r="C76" s="2"/>
      <x:c r="D76" s="2"/>
      <x:c r="E76" s="2"/>
      <x:c r="F76" s="2"/>
      <x:c r="G76" s="2"/>
      <x:c r="H76" s="2"/>
      <x:c r="I76" s="2"/>
      <x:c r="J76" s="2"/>
      <x:c r="K76" s="2"/>
      <x:c r="L76" s="2"/>
      <x:c r="M76" s="2"/>
      <x:c r="N76" s="2"/>
      <x:c r="O76" s="2"/>
      <x:c r="P76" s="2"/>
      <x:c r="Q76" s="2"/>
    </x:row>
    <x:row r="77" ht="21" customHeight="1">
      <x:c r="A77" s="2"/>
      <x:c r="B77" s="2"/>
      <x:c r="C77" s="2"/>
      <x:c r="D77" s="2"/>
      <x:c r="E77" s="2"/>
      <x:c r="F77" s="2"/>
      <x:c r="G77" s="2"/>
      <x:c r="H77" s="2"/>
      <x:c r="I77" s="2"/>
      <x:c r="J77" s="2"/>
      <x:c r="K77" s="2"/>
      <x:c r="L77" s="2"/>
      <x:c r="M77" s="2"/>
      <x:c r="N77" s="2"/>
      <x:c r="O77" s="2"/>
      <x:c r="P77" s="2"/>
      <x:c r="Q77" s="2"/>
    </x:row>
    <x:row r="78" ht="21" customHeight="1">
      <x:c r="A78" s="2"/>
      <x:c r="B78" s="2"/>
      <x:c r="C78" s="2"/>
      <x:c r="D78" s="2"/>
      <x:c r="E78" s="2"/>
      <x:c r="F78" s="2"/>
      <x:c r="G78" s="2"/>
      <x:c r="H78" s="2"/>
      <x:c r="I78" s="2"/>
      <x:c r="J78" s="2"/>
      <x:c r="K78" s="2"/>
      <x:c r="L78" s="2"/>
      <x:c r="M78" s="2"/>
      <x:c r="N78" s="2"/>
      <x:c r="O78" s="2"/>
      <x:c r="P78" s="2"/>
      <x:c r="Q78" s="2"/>
    </x:row>
    <x:row r="79" ht="21" customHeight="1">
      <x:c r="A79" s="2"/>
      <x:c r="B79" s="2"/>
      <x:c r="C79" s="2"/>
      <x:c r="D79" s="2"/>
      <x:c r="E79" s="2"/>
      <x:c r="F79" s="2"/>
      <x:c r="G79" s="2"/>
      <x:c r="H79" s="2"/>
      <x:c r="I79" s="2"/>
      <x:c r="J79" s="2"/>
      <x:c r="K79" s="2"/>
      <x:c r="L79" s="2"/>
      <x:c r="M79" s="2"/>
      <x:c r="N79" s="2"/>
      <x:c r="O79" s="2"/>
      <x:c r="P79" s="2"/>
      <x:c r="Q79" s="2"/>
    </x:row>
    <x:row r="80" ht="21" customHeight="1">
      <x:c r="A80" s="2"/>
      <x:c r="B80" s="2"/>
      <x:c r="C80" s="2"/>
      <x:c r="D80" s="2"/>
      <x:c r="E80" s="2"/>
      <x:c r="F80" s="2"/>
      <x:c r="G80" s="2"/>
      <x:c r="H80" s="2"/>
      <x:c r="I80" s="2"/>
      <x:c r="J80" s="2"/>
      <x:c r="K80" s="2"/>
      <x:c r="L80" s="2"/>
      <x:c r="M80" s="2"/>
      <x:c r="N80" s="2"/>
      <x:c r="O80" s="2"/>
      <x:c r="P80" s="2"/>
      <x:c r="Q80" s="2"/>
    </x:row>
  </x:sheetData>
  <x:conditionalFormatting sqref="J22:J33">
    <x:cfRule type="expression" dxfId="5" priority="1">
      <x:formula>J22&lt;0</x:formula>
    </x:cfRule>
  </x:conditionalFormatting>
  <x:conditionalFormatting sqref="D10:D10">
    <x:cfRule type="expression" dxfId="6" priority="2">
      <x:formula>D10&lt;0</x:formula>
    </x:cfRule>
  </x:conditionalFormatting>
  <x:pageMargins left="0.7" right="0.7" top="0.75" bottom="0.75" header="0.3" footer="0.3"/>
  <x:drawing xmlns:r="http://schemas.openxmlformats.org/officeDocument/2006/relationships" r:id="R63f59584fba246b4"/>
</x:worksheet>
</file>

<file path=xl/worksheets/sheet2.xml><?xml version="1.0" encoding="utf-8"?>
<x:worksheet xmlns:x="http://schemas.openxmlformats.org/spreadsheetml/2006/main">
  <x:sheetPr>
    <x:tabColor rgb="FF527D86"/>
  </x:sheetPr>
  <x:sheetViews>
    <x:sheetView showGridLines="0" workbookViewId="0">
      <x:pane xSplit="3" ySplit="20" topLeftCell="D21" activePane="bottomRight" state="frozen"/>
    </x:sheetView>
  </x:sheetViews>
  <x:sheetFormatPr defaultRowHeight="15"/>
  <x:cols>
    <x:col min="1" max="1" width="2" hidden="0" customWidth="1"/>
    <x:col min="2" max="2" width="2" hidden="0" customWidth="1"/>
    <x:col min="3" max="3" width="34" hidden="0" customWidth="1"/>
    <x:col min="4" max="4" width="14" hidden="0" customWidth="1"/>
    <x:col min="5" max="5" width="14" hidden="0" customWidth="1"/>
    <x:col min="6" max="6" width="14" hidden="0" customWidth="1"/>
    <x:col min="7" max="7" width="14" hidden="0" customWidth="1"/>
    <x:col min="8" max="8" width="14" hidden="0" customWidth="1"/>
    <x:col min="9" max="9" width="14" hidden="0" customWidth="1"/>
    <x:col min="10" max="10" width="14" hidden="0" customWidth="1"/>
    <x:col min="11" max="11" width="14" hidden="0" customWidth="1"/>
    <x:col min="12" max="12" width="14" hidden="0" customWidth="1"/>
    <x:col min="13" max="13" width="14" hidden="0" customWidth="1"/>
    <x:col min="14" max="14" width="14" hidden="0" customWidth="1"/>
    <x:col min="15" max="15" width="14" hidden="0" customWidth="1"/>
  </x:cols>
  <x:sheetData>
    <x:row r="1" ht="21" customHeight="1">
      <x:c r="A1" s="2"/>
      <x:c r="B1" s="2"/>
      <x:c r="C1" s="2"/>
      <x:c r="D1" s="2"/>
      <x:c r="E1" s="2"/>
      <x:c r="F1" s="2"/>
      <x:c r="G1" s="2"/>
      <x:c r="H1" s="2"/>
      <x:c r="I1" s="2"/>
      <x:c r="J1" s="2"/>
      <x:c r="K1" s="2"/>
      <x:c r="L1" s="2"/>
      <x:c r="M1" s="2"/>
      <x:c r="N1" s="2"/>
      <x:c r="O1" s="2"/>
    </x:row>
    <x:row r="2" ht="28" customHeight="1">
      <x:c r="A2" s="2"/>
      <x:c r="B2" s="2"/>
      <x:c r="C2" s="3" t="str">
        <x:v>Assumptions for ExampleCo Services</x:v>
      </x:c>
      <x:c r="D2" s="2"/>
      <x:c r="E2" s="2"/>
      <x:c r="F2" s="2"/>
      <x:c r="G2" s="2"/>
      <x:c r="H2" s="2"/>
      <x:c r="I2" s="2"/>
      <x:c r="J2" s="2"/>
      <x:c r="K2" s="2"/>
      <x:c r="L2" s="2"/>
      <x:c r="M2" s="2"/>
      <x:c r="N2" s="2"/>
      <x:c r="O2" s="2"/>
    </x:row>
    <x:row r="3" ht="21" customHeight="1">
      <x:c r="A3" s="2"/>
      <x:c r="B3" s="2"/>
      <x:c r="C3" s="4"/>
      <x:c r="D3" s="4"/>
      <x:c r="E3" s="4"/>
      <x:c r="F3" s="4"/>
      <x:c r="G3" s="4"/>
      <x:c r="H3" s="4"/>
      <x:c r="I3" s="4"/>
      <x:c r="J3" s="4"/>
      <x:c r="K3" s="4"/>
      <x:c r="L3" s="4"/>
      <x:c r="M3" s="4"/>
      <x:c r="N3" s="4"/>
      <x:c r="O3" s="4"/>
    </x:row>
    <x:row r="4" ht="21" customHeight="1">
      <x:c r="A4" s="2"/>
      <x:c r="B4" s="2"/>
      <x:c r="C4" s="5" t="str">
        <x:v>Fictional figures. Blue cells are editable inputs. All monetary amounts are USD.</x:v>
      </x:c>
      <x:c r="D4" s="5"/>
      <x:c r="E4" s="5"/>
      <x:c r="F4" s="5"/>
      <x:c r="G4" s="5"/>
      <x:c r="H4" s="5"/>
      <x:c r="I4" s="5"/>
      <x:c r="J4" s="5"/>
      <x:c r="K4" s="5"/>
      <x:c r="L4" s="5"/>
      <x:c r="M4" s="5"/>
      <x:c r="N4" s="5"/>
      <x:c r="O4" s="5"/>
    </x:row>
    <x:row r="5" ht="21" customHeight="1">
      <x:c r="A5" s="2"/>
      <x:c r="B5" s="2"/>
      <x:c r="C5" s="2"/>
      <x:c r="D5" s="2"/>
      <x:c r="E5" s="2"/>
      <x:c r="F5" s="2"/>
      <x:c r="G5" s="2"/>
      <x:c r="H5" s="2"/>
      <x:c r="I5" s="2"/>
      <x:c r="J5" s="2"/>
      <x:c r="K5" s="2"/>
      <x:c r="L5" s="2"/>
      <x:c r="M5" s="2"/>
      <x:c r="N5" s="2"/>
      <x:c r="O5" s="2"/>
    </x:row>
    <x:row r="6" ht="21" customHeight="1">
      <x:c r="A6" s="2"/>
      <x:c r="B6" s="2"/>
      <x:c r="C6" s="2" t="str">
        <x:v>Forecast start month</x:v>
      </x:c>
      <x:c r="D6" s="8" t="d">
        <x:v>2027-01-01T00:00:00.000Z</x:v>
      </x:c>
      <x:c r="E6" s="2"/>
      <x:c r="F6" s="12" t="str">
        <x:v>Change start date, then refresh historical balances and TTM inputs.</x:v>
      </x:c>
      <x:c r="G6" s="12"/>
      <x:c r="H6" s="12"/>
      <x:c r="I6" s="12"/>
      <x:c r="J6" s="12"/>
      <x:c r="K6" s="12"/>
      <x:c r="L6" s="12"/>
      <x:c r="M6" s="12"/>
      <x:c r="N6" s="12"/>
      <x:c r="O6" s="12"/>
    </x:row>
    <x:row r="7" ht="21" customHeight="1">
      <x:c r="A7" s="2"/>
      <x:c r="B7" s="2"/>
      <x:c r="C7" s="2" t="str">
        <x:v>First forecast month revenue</x:v>
      </x:c>
      <x:c r="D7" s="9" t="n">
        <x:v>2000000</x:v>
      </x:c>
      <x:c r="E7" s="2"/>
      <x:c r="F7" s="12" t="str">
        <x:v>Starting revenue. Monthly growth applies from month 2.</x:v>
      </x:c>
      <x:c r="G7" s="12"/>
      <x:c r="H7" s="12"/>
      <x:c r="I7" s="12"/>
      <x:c r="J7" s="12"/>
      <x:c r="K7" s="12"/>
      <x:c r="L7" s="12"/>
      <x:c r="M7" s="12"/>
      <x:c r="N7" s="12"/>
      <x:c r="O7" s="12"/>
    </x:row>
    <x:row r="8" ht="21" customHeight="1">
      <x:c r="A8" s="2"/>
      <x:c r="B8" s="2"/>
      <x:c r="C8" s="2" t="str">
        <x:v>Opening accounts receivable</x:v>
      </x:c>
      <x:c r="D8" s="9" t="n">
        <x:v>3000000</x:v>
      </x:c>
      <x:c r="E8" s="2"/>
      <x:c r="F8" s="12" t="str">
        <x:v>Balance at the day before the forecast begins.</x:v>
      </x:c>
      <x:c r="G8" s="12"/>
      <x:c r="H8" s="12"/>
      <x:c r="I8" s="12"/>
      <x:c r="J8" s="12"/>
      <x:c r="K8" s="12"/>
      <x:c r="L8" s="12"/>
      <x:c r="M8" s="12"/>
      <x:c r="N8" s="12"/>
      <x:c r="O8" s="12"/>
    </x:row>
    <x:row r="9" ht="21" customHeight="1">
      <x:c r="A9" s="2"/>
      <x:c r="B9" s="2"/>
      <x:c r="C9" s="2" t="str">
        <x:v>Opening accounts payable</x:v>
      </x:c>
      <x:c r="D9" s="9" t="n">
        <x:v>1100000</x:v>
      </x:c>
      <x:c r="E9" s="2"/>
      <x:c r="F9" s="12" t="str">
        <x:v>Includes modeled direct-cost suppliers only.</x:v>
      </x:c>
      <x:c r="G9" s="12"/>
      <x:c r="H9" s="12"/>
      <x:c r="I9" s="12"/>
      <x:c r="J9" s="12"/>
      <x:c r="K9" s="12"/>
      <x:c r="L9" s="12"/>
      <x:c r="M9" s="12"/>
      <x:c r="N9" s="12"/>
      <x:c r="O9" s="12"/>
    </x:row>
    <x:row r="10" ht="21" customHeight="1">
      <x:c r="A10" s="2"/>
      <x:c r="B10" s="2"/>
      <x:c r="C10" s="2" t="str">
        <x:v>Opening cash</x:v>
      </x:c>
      <x:c r="D10" s="9" t="n">
        <x:v>2000000</x:v>
      </x:c>
      <x:c r="E10" s="2"/>
      <x:c r="F10" s="12" t="str">
        <x:v>Cash can become negative. No automatic funding is assumed.</x:v>
      </x:c>
      <x:c r="G10" s="12"/>
      <x:c r="H10" s="12"/>
      <x:c r="I10" s="12"/>
      <x:c r="J10" s="12"/>
      <x:c r="K10" s="12"/>
      <x:c r="L10" s="12"/>
      <x:c r="M10" s="12"/>
      <x:c r="N10" s="12"/>
      <x:c r="O10" s="12"/>
    </x:row>
    <x:row r="11" ht="21" customHeight="1">
      <x:c r="A11" s="2"/>
      <x:c r="B11" s="2"/>
      <x:c r="C11" s="2" t="str">
        <x:v>Opening gross debt</x:v>
      </x:c>
      <x:c r="D11" s="9" t="n">
        <x:v>12000000</x:v>
      </x:c>
      <x:c r="E11" s="2"/>
      <x:c r="F11" s="12" t="str">
        <x:v>One illustrative debt facility.</x:v>
      </x:c>
      <x:c r="G11" s="12"/>
      <x:c r="H11" s="12"/>
      <x:c r="I11" s="12"/>
      <x:c r="J11" s="12"/>
      <x:c r="K11" s="12"/>
      <x:c r="L11" s="12"/>
      <x:c r="M11" s="12"/>
      <x:c r="N11" s="12"/>
      <x:c r="O11" s="12"/>
    </x:row>
    <x:row r="12" ht="21" customHeight="1">
      <x:c r="A12" s="2"/>
      <x:c r="B12" s="2"/>
      <x:c r="C12" s="2" t="str">
        <x:v>Historical TTM EBITDA</x:v>
      </x:c>
      <x:c r="D12" s="9" t="n">
        <x:v>3600000</x:v>
      </x:c>
      <x:c r="E12" s="2"/>
      <x:c r="F12" s="12" t="str">
        <x:v>Twelve historical months assumed equal. Replace with monthly actuals in production.</x:v>
      </x:c>
      <x:c r="G12" s="12"/>
      <x:c r="H12" s="12"/>
      <x:c r="I12" s="12"/>
      <x:c r="J12" s="12"/>
      <x:c r="K12" s="12"/>
      <x:c r="L12" s="12"/>
      <x:c r="M12" s="12"/>
      <x:c r="N12" s="12"/>
      <x:c r="O12" s="12"/>
    </x:row>
    <x:row r="13" ht="21" customHeight="1">
      <x:c r="A13" s="2"/>
      <x:c r="B13" s="2"/>
      <x:c r="C13" s="2" t="str">
        <x:v>Historical TTM revenue</x:v>
      </x:c>
      <x:c r="D13" s="9" t="n">
        <x:v>24000000</x:v>
      </x:c>
      <x:c r="E13" s="2"/>
      <x:c r="F13" s="12" t="str">
        <x:v>Context only. Not used in forecast revenue.</x:v>
      </x:c>
      <x:c r="G13" s="12"/>
      <x:c r="H13" s="12"/>
      <x:c r="I13" s="12"/>
      <x:c r="J13" s="12"/>
      <x:c r="K13" s="12"/>
      <x:c r="L13" s="12"/>
      <x:c r="M13" s="12"/>
      <x:c r="N13" s="12"/>
      <x:c r="O13" s="12"/>
    </x:row>
    <x:row r="14" ht="21" customHeight="1">
      <x:c r="A14" s="2"/>
      <x:c r="B14" s="2"/>
      <x:c r="C14" s="2" t="str">
        <x:v>Maximum gross leverage</x:v>
      </x:c>
      <x:c r="D14" s="10" t="n">
        <x:v>4</x:v>
      </x:c>
      <x:c r="E14" s="2"/>
      <x:c r="F14" s="12" t="str">
        <x:v>Hypothetical gross debt / TTM EBITDA, no addbacks.</x:v>
      </x:c>
      <x:c r="G14" s="12"/>
      <x:c r="H14" s="12"/>
      <x:c r="I14" s="12"/>
      <x:c r="J14" s="12"/>
      <x:c r="K14" s="12"/>
      <x:c r="L14" s="12"/>
      <x:c r="M14" s="12"/>
      <x:c r="N14" s="12"/>
      <x:c r="O14" s="12"/>
    </x:row>
    <x:row r="15" ht="21" customHeight="1">
      <x:c r="A15" s="2"/>
      <x:c r="B15" s="2"/>
      <x:c r="C15" s="2" t="str">
        <x:v>Minimum cash balance</x:v>
      </x:c>
      <x:c r="D15" s="9" t="n">
        <x:v>1000000</x:v>
      </x:c>
      <x:c r="E15" s="2"/>
      <x:c r="F15" s="12" t="str">
        <x:v>Hypothetical cash-only liquidity floor.</x:v>
      </x:c>
      <x:c r="G15" s="12"/>
      <x:c r="H15" s="12"/>
      <x:c r="I15" s="12"/>
      <x:c r="J15" s="12"/>
      <x:c r="K15" s="12"/>
      <x:c r="L15" s="12"/>
      <x:c r="M15" s="12"/>
      <x:c r="N15" s="12"/>
      <x:c r="O15" s="12"/>
    </x:row>
    <x:row r="16" ht="21" customHeight="1">
      <x:c r="A16" s="2"/>
      <x:c r="B16" s="2"/>
      <x:c r="C16" s="2" t="str">
        <x:v>Collection reference DSO</x:v>
      </x:c>
      <x:c r="D16" s="11" t="n">
        <x:v>45</x:v>
      </x:c>
      <x:c r="E16" s="2"/>
      <x:c r="F16" s="12" t="str">
        <x:v>Cash comparison holds period revenue constant.</x:v>
      </x:c>
      <x:c r="G16" s="12"/>
      <x:c r="H16" s="12"/>
      <x:c r="I16" s="12"/>
      <x:c r="J16" s="12"/>
      <x:c r="K16" s="12"/>
      <x:c r="L16" s="12"/>
      <x:c r="M16" s="12"/>
      <x:c r="N16" s="12"/>
      <x:c r="O16" s="12"/>
    </x:row>
    <x:row r="17" ht="21" customHeight="1">
      <x:c r="A17" s="2"/>
      <x:c r="B17" s="2"/>
      <x:c r="C17" s="2" t="str">
        <x:v>Collection initiative target DSO</x:v>
      </x:c>
      <x:c r="D17" s="11" t="n">
        <x:v>35</x:v>
      </x:c>
      <x:c r="E17" s="2"/>
      <x:c r="F17" s="12" t="str">
        <x:v>Opportunity only. Apply this to dated DSO inputs to include it in forecast cash.</x:v>
      </x:c>
      <x:c r="G17" s="12"/>
      <x:c r="H17" s="12"/>
      <x:c r="I17" s="12"/>
      <x:c r="J17" s="12"/>
      <x:c r="K17" s="12"/>
      <x:c r="L17" s="12"/>
      <x:c r="M17" s="12"/>
      <x:c r="N17" s="12"/>
      <x:c r="O17" s="12"/>
    </x:row>
    <x:row r="18" ht="21" customHeight="1">
      <x:c r="A18" s="2"/>
      <x:c r="B18" s="2"/>
      <x:c r="C18" s="2"/>
      <x:c r="D18" s="2"/>
      <x:c r="E18" s="2"/>
      <x:c r="F18" s="2"/>
      <x:c r="G18" s="2"/>
      <x:c r="H18" s="2"/>
      <x:c r="I18" s="2"/>
      <x:c r="J18" s="2"/>
      <x:c r="K18" s="2"/>
      <x:c r="L18" s="2"/>
      <x:c r="M18" s="2"/>
      <x:c r="N18" s="2"/>
      <x:c r="O18" s="2"/>
    </x:row>
    <x:row r="19" ht="21" customHeight="1">
      <x:c r="A19" s="2"/>
      <x:c r="B19" s="2"/>
      <x:c r="C19" s="2"/>
      <x:c r="D19" s="2"/>
      <x:c r="E19" s="2"/>
      <x:c r="F19" s="2"/>
      <x:c r="G19" s="2"/>
      <x:c r="H19" s="2"/>
      <x:c r="I19" s="2"/>
      <x:c r="J19" s="2"/>
      <x:c r="K19" s="2"/>
      <x:c r="L19" s="2"/>
      <x:c r="M19" s="2"/>
      <x:c r="N19" s="2"/>
      <x:c r="O19" s="2"/>
    </x:row>
    <x:row r="20" ht="26" customHeight="1">
      <x:c r="A20" s="2"/>
      <x:c r="B20" s="2"/>
      <x:c r="C20" s="17" t="str">
        <x:v>Dated operating drivers</x:v>
      </x:c>
      <x:c r="D20" s="18" t="n">
        <x:f>IF(ISNUMBER($D$6),$D$6,"Missing start date")</x:f>
        <x:v>46388</x:v>
      </x:c>
      <x:c r="E20" s="18" t="n">
        <x:f>EDATE(D20,1)</x:f>
        <x:v>46419</x:v>
      </x:c>
      <x:c r="F20" s="18" t="n">
        <x:f>EDATE(E20,1)</x:f>
        <x:v>46447</x:v>
      </x:c>
      <x:c r="G20" s="18" t="n">
        <x:f>EDATE(F20,1)</x:f>
        <x:v>46478</x:v>
      </x:c>
      <x:c r="H20" s="18" t="n">
        <x:f>EDATE(G20,1)</x:f>
        <x:v>46508</x:v>
      </x:c>
      <x:c r="I20" s="18" t="n">
        <x:f>EDATE(H20,1)</x:f>
        <x:v>46539</x:v>
      </x:c>
      <x:c r="J20" s="18" t="n">
        <x:f>EDATE(I20,1)</x:f>
        <x:v>46569</x:v>
      </x:c>
      <x:c r="K20" s="18" t="n">
        <x:f>EDATE(J20,1)</x:f>
        <x:v>46600</x:v>
      </x:c>
      <x:c r="L20" s="18" t="n">
        <x:f>EDATE(K20,1)</x:f>
        <x:v>46631</x:v>
      </x:c>
      <x:c r="M20" s="18" t="n">
        <x:f>EDATE(L20,1)</x:f>
        <x:v>46661</x:v>
      </x:c>
      <x:c r="N20" s="18" t="n">
        <x:f>EDATE(M20,1)</x:f>
        <x:v>46692</x:v>
      </x:c>
      <x:c r="O20" s="18" t="n">
        <x:f>EDATE(N20,1)</x:f>
        <x:v>46722</x:v>
      </x:c>
    </x:row>
    <x:row r="21" ht="21" customHeight="1">
      <x:c r="A21" s="2"/>
      <x:c r="B21" s="2"/>
      <x:c r="C21" s="2" t="str">
        <x:v>Monthly revenue growth</x:v>
      </x:c>
      <x:c r="D21" s="19" t="n">
        <x:v>0.01</x:v>
      </x:c>
      <x:c r="E21" s="19" t="n">
        <x:v>0.01</x:v>
      </x:c>
      <x:c r="F21" s="19" t="n">
        <x:v>0.01</x:v>
      </x:c>
      <x:c r="G21" s="19" t="n">
        <x:v>0.01</x:v>
      </x:c>
      <x:c r="H21" s="19" t="n">
        <x:v>0.01</x:v>
      </x:c>
      <x:c r="I21" s="19" t="n">
        <x:v>0.01</x:v>
      </x:c>
      <x:c r="J21" s="19" t="n">
        <x:v>0.01</x:v>
      </x:c>
      <x:c r="K21" s="19" t="n">
        <x:v>0.01</x:v>
      </x:c>
      <x:c r="L21" s="19" t="n">
        <x:v>0.01</x:v>
      </x:c>
      <x:c r="M21" s="19" t="n">
        <x:v>0.01</x:v>
      </x:c>
      <x:c r="N21" s="19" t="n">
        <x:v>0.01</x:v>
      </x:c>
      <x:c r="O21" s="19" t="n">
        <x:v>0.01</x:v>
      </x:c>
    </x:row>
    <x:row r="22" ht="21" customHeight="1">
      <x:c r="A22" s="2"/>
      <x:c r="B22" s="2"/>
      <x:c r="C22" s="2" t="str">
        <x:v>Direct costs / revenue</x:v>
      </x:c>
      <x:c r="D22" s="19" t="n">
        <x:v>0.55</x:v>
      </x:c>
      <x:c r="E22" s="19" t="n">
        <x:v>0.55</x:v>
      </x:c>
      <x:c r="F22" s="19" t="n">
        <x:v>0.55</x:v>
      </x:c>
      <x:c r="G22" s="19" t="n">
        <x:v>0.55</x:v>
      </x:c>
      <x:c r="H22" s="19" t="n">
        <x:v>0.55</x:v>
      </x:c>
      <x:c r="I22" s="19" t="n">
        <x:v>0.55</x:v>
      </x:c>
      <x:c r="J22" s="19" t="n">
        <x:v>0.55</x:v>
      </x:c>
      <x:c r="K22" s="19" t="n">
        <x:v>0.55</x:v>
      </x:c>
      <x:c r="L22" s="19" t="n">
        <x:v>0.55</x:v>
      </x:c>
      <x:c r="M22" s="19" t="n">
        <x:v>0.55</x:v>
      </x:c>
      <x:c r="N22" s="19" t="n">
        <x:v>0.55</x:v>
      </x:c>
      <x:c r="O22" s="19" t="n">
        <x:v>0.55</x:v>
      </x:c>
    </x:row>
    <x:row r="23" ht="21" customHeight="1">
      <x:c r="A23" s="2"/>
      <x:c r="B23" s="2"/>
      <x:c r="C23" s="2" t="str">
        <x:v>Fixed operating expenses</x:v>
      </x:c>
      <x:c r="D23" s="20" t="n">
        <x:v>600000</x:v>
      </x:c>
      <x:c r="E23" s="20" t="n">
        <x:v>600000</x:v>
      </x:c>
      <x:c r="F23" s="20" t="n">
        <x:v>600000</x:v>
      </x:c>
      <x:c r="G23" s="20" t="n">
        <x:v>600000</x:v>
      </x:c>
      <x:c r="H23" s="20" t="n">
        <x:v>600000</x:v>
      </x:c>
      <x:c r="I23" s="20" t="n">
        <x:v>600000</x:v>
      </x:c>
      <x:c r="J23" s="20" t="n">
        <x:v>600000</x:v>
      </x:c>
      <x:c r="K23" s="20" t="n">
        <x:v>600000</x:v>
      </x:c>
      <x:c r="L23" s="20" t="n">
        <x:v>600000</x:v>
      </x:c>
      <x:c r="M23" s="20" t="n">
        <x:v>600000</x:v>
      </x:c>
      <x:c r="N23" s="20" t="n">
        <x:v>600000</x:v>
      </x:c>
      <x:c r="O23" s="20" t="n">
        <x:v>600000</x:v>
      </x:c>
    </x:row>
    <x:row r="24" ht="21" customHeight="1">
      <x:c r="A24" s="2"/>
      <x:c r="B24" s="2"/>
      <x:c r="C24" s="2" t="str">
        <x:v>Active additional hires</x:v>
      </x:c>
      <x:c r="D24" s="21" t="n">
        <x:v>0</x:v>
      </x:c>
      <x:c r="E24" s="21" t="n">
        <x:v>0</x:v>
      </x:c>
      <x:c r="F24" s="21" t="n">
        <x:v>0</x:v>
      </x:c>
      <x:c r="G24" s="21" t="n">
        <x:v>4</x:v>
      </x:c>
      <x:c r="H24" s="21" t="n">
        <x:v>4</x:v>
      </x:c>
      <x:c r="I24" s="21" t="n">
        <x:v>4</x:v>
      </x:c>
      <x:c r="J24" s="21" t="n">
        <x:v>4</x:v>
      </x:c>
      <x:c r="K24" s="21" t="n">
        <x:v>4</x:v>
      </x:c>
      <x:c r="L24" s="21" t="n">
        <x:v>4</x:v>
      </x:c>
      <x:c r="M24" s="21" t="n">
        <x:v>4</x:v>
      </x:c>
      <x:c r="N24" s="21" t="n">
        <x:v>4</x:v>
      </x:c>
      <x:c r="O24" s="21" t="n">
        <x:v>4</x:v>
      </x:c>
    </x:row>
    <x:row r="25" ht="21" customHeight="1">
      <x:c r="A25" s="2"/>
      <x:c r="B25" s="2"/>
      <x:c r="C25" s="2" t="str">
        <x:v>Monthly cost per additional hire</x:v>
      </x:c>
      <x:c r="D25" s="20" t="n">
        <x:v>8500</x:v>
      </x:c>
      <x:c r="E25" s="20" t="n">
        <x:v>8500</x:v>
      </x:c>
      <x:c r="F25" s="20" t="n">
        <x:v>8500</x:v>
      </x:c>
      <x:c r="G25" s="20" t="n">
        <x:v>8500</x:v>
      </x:c>
      <x:c r="H25" s="20" t="n">
        <x:v>8500</x:v>
      </x:c>
      <x:c r="I25" s="20" t="n">
        <x:v>8500</x:v>
      </x:c>
      <x:c r="J25" s="20" t="n">
        <x:v>8500</x:v>
      </x:c>
      <x:c r="K25" s="20" t="n">
        <x:v>8500</x:v>
      </x:c>
      <x:c r="L25" s="20" t="n">
        <x:v>8500</x:v>
      </x:c>
      <x:c r="M25" s="20" t="n">
        <x:v>8500</x:v>
      </x:c>
      <x:c r="N25" s="20" t="n">
        <x:v>8500</x:v>
      </x:c>
      <x:c r="O25" s="20" t="n">
        <x:v>8500</x:v>
      </x:c>
    </x:row>
    <x:row r="26" ht="21" customHeight="1">
      <x:c r="A26" s="2"/>
      <x:c r="B26" s="2"/>
      <x:c r="C26" s="2" t="str">
        <x:v>Days sales outstanding</x:v>
      </x:c>
      <x:c r="D26" s="21" t="n">
        <x:v>45</x:v>
      </x:c>
      <x:c r="E26" s="21" t="n">
        <x:v>45</x:v>
      </x:c>
      <x:c r="F26" s="21" t="n">
        <x:v>45</x:v>
      </x:c>
      <x:c r="G26" s="21" t="n">
        <x:v>45</x:v>
      </x:c>
      <x:c r="H26" s="21" t="n">
        <x:v>45</x:v>
      </x:c>
      <x:c r="I26" s="21" t="n">
        <x:v>45</x:v>
      </x:c>
      <x:c r="J26" s="21" t="n">
        <x:v>45</x:v>
      </x:c>
      <x:c r="K26" s="21" t="n">
        <x:v>45</x:v>
      </x:c>
      <x:c r="L26" s="21" t="n">
        <x:v>45</x:v>
      </x:c>
      <x:c r="M26" s="21" t="n">
        <x:v>45</x:v>
      </x:c>
      <x:c r="N26" s="21" t="n">
        <x:v>45</x:v>
      </x:c>
      <x:c r="O26" s="21" t="n">
        <x:v>45</x:v>
      </x:c>
    </x:row>
    <x:row r="27" ht="21" customHeight="1">
      <x:c r="A27" s="2"/>
      <x:c r="B27" s="2"/>
      <x:c r="C27" s="2" t="str">
        <x:v>Days payable outstanding</x:v>
      </x:c>
      <x:c r="D27" s="21" t="n">
        <x:v>30</x:v>
      </x:c>
      <x:c r="E27" s="21" t="n">
        <x:v>30</x:v>
      </x:c>
      <x:c r="F27" s="21" t="n">
        <x:v>30</x:v>
      </x:c>
      <x:c r="G27" s="21" t="n">
        <x:v>30</x:v>
      </x:c>
      <x:c r="H27" s="21" t="n">
        <x:v>30</x:v>
      </x:c>
      <x:c r="I27" s="21" t="n">
        <x:v>30</x:v>
      </x:c>
      <x:c r="J27" s="21" t="n">
        <x:v>30</x:v>
      </x:c>
      <x:c r="K27" s="21" t="n">
        <x:v>30</x:v>
      </x:c>
      <x:c r="L27" s="21" t="n">
        <x:v>30</x:v>
      </x:c>
      <x:c r="M27" s="21" t="n">
        <x:v>30</x:v>
      </x:c>
      <x:c r="N27" s="21" t="n">
        <x:v>30</x:v>
      </x:c>
      <x:c r="O27" s="21" t="n">
        <x:v>30</x:v>
      </x:c>
    </x:row>
    <x:row r="28" ht="21" customHeight="1">
      <x:c r="A28" s="2"/>
      <x:c r="B28" s="2"/>
      <x:c r="C28" s="2" t="str">
        <x:v>Annual interest rate</x:v>
      </x:c>
      <x:c r="D28" s="19" t="n">
        <x:v>0.08</x:v>
      </x:c>
      <x:c r="E28" s="19" t="n">
        <x:v>0.08</x:v>
      </x:c>
      <x:c r="F28" s="19" t="n">
        <x:v>0.08</x:v>
      </x:c>
      <x:c r="G28" s="19" t="n">
        <x:v>0.08</x:v>
      </x:c>
      <x:c r="H28" s="19" t="n">
        <x:v>0.08</x:v>
      </x:c>
      <x:c r="I28" s="19" t="n">
        <x:v>0.08</x:v>
      </x:c>
      <x:c r="J28" s="19" t="n">
        <x:v>0.08</x:v>
      </x:c>
      <x:c r="K28" s="19" t="n">
        <x:v>0.08</x:v>
      </x:c>
      <x:c r="L28" s="19" t="n">
        <x:v>0.08</x:v>
      </x:c>
      <x:c r="M28" s="19" t="n">
        <x:v>0.08</x:v>
      </x:c>
      <x:c r="N28" s="19" t="n">
        <x:v>0.08</x:v>
      </x:c>
      <x:c r="O28" s="19" t="n">
        <x:v>0.08</x:v>
      </x:c>
    </x:row>
    <x:row r="29" ht="21" customHeight="1">
      <x:c r="A29" s="2"/>
      <x:c r="B29" s="2"/>
      <x:c r="C29" s="2" t="str">
        <x:v>Scheduled principal repayment</x:v>
      </x:c>
      <x:c r="D29" s="20" t="n">
        <x:v>50000</x:v>
      </x:c>
      <x:c r="E29" s="20" t="n">
        <x:v>50000</x:v>
      </x:c>
      <x:c r="F29" s="20" t="n">
        <x:v>50000</x:v>
      </x:c>
      <x:c r="G29" s="20" t="n">
        <x:v>50000</x:v>
      </x:c>
      <x:c r="H29" s="20" t="n">
        <x:v>50000</x:v>
      </x:c>
      <x:c r="I29" s="20" t="n">
        <x:v>50000</x:v>
      </x:c>
      <x:c r="J29" s="20" t="n">
        <x:v>50000</x:v>
      </x:c>
      <x:c r="K29" s="20" t="n">
        <x:v>50000</x:v>
      </x:c>
      <x:c r="L29" s="20" t="n">
        <x:v>50000</x:v>
      </x:c>
      <x:c r="M29" s="20" t="n">
        <x:v>50000</x:v>
      </x:c>
      <x:c r="N29" s="20" t="n">
        <x:v>50000</x:v>
      </x:c>
      <x:c r="O29" s="20" t="n">
        <x:v>50000</x:v>
      </x:c>
    </x:row>
    <x:row r="30" ht="21" customHeight="1">
      <x:c r="A30" s="2"/>
      <x:c r="B30" s="2"/>
      <x:c r="C30" s="2" t="str">
        <x:v>Capital expenditure</x:v>
      </x:c>
      <x:c r="D30" s="20" t="n">
        <x:v>40000</x:v>
      </x:c>
      <x:c r="E30" s="20" t="n">
        <x:v>40000</x:v>
      </x:c>
      <x:c r="F30" s="20" t="n">
        <x:v>40000</x:v>
      </x:c>
      <x:c r="G30" s="20" t="n">
        <x:v>40000</x:v>
      </x:c>
      <x:c r="H30" s="20" t="n">
        <x:v>40000</x:v>
      </x:c>
      <x:c r="I30" s="20" t="n">
        <x:v>40000</x:v>
      </x:c>
      <x:c r="J30" s="20" t="n">
        <x:v>40000</x:v>
      </x:c>
      <x:c r="K30" s="20" t="n">
        <x:v>40000</x:v>
      </x:c>
      <x:c r="L30" s="20" t="n">
        <x:v>40000</x:v>
      </x:c>
      <x:c r="M30" s="20" t="n">
        <x:v>40000</x:v>
      </x:c>
      <x:c r="N30" s="20" t="n">
        <x:v>40000</x:v>
      </x:c>
      <x:c r="O30" s="20" t="n">
        <x:v>40000</x:v>
      </x:c>
    </x:row>
    <x:row r="31" ht="21" customHeight="1">
      <x:c r="A31" s="2"/>
      <x:c r="B31" s="2"/>
      <x:c r="C31" s="2" t="str">
        <x:v>Illustrative cash tax rate</x:v>
      </x:c>
      <x:c r="D31" s="19" t="n">
        <x:v>0.25</x:v>
      </x:c>
      <x:c r="E31" s="19" t="n">
        <x:v>0.25</x:v>
      </x:c>
      <x:c r="F31" s="19" t="n">
        <x:v>0.25</x:v>
      </x:c>
      <x:c r="G31" s="19" t="n">
        <x:v>0.25</x:v>
      </x:c>
      <x:c r="H31" s="19" t="n">
        <x:v>0.25</x:v>
      </x:c>
      <x:c r="I31" s="19" t="n">
        <x:v>0.25</x:v>
      </x:c>
      <x:c r="J31" s="19" t="n">
        <x:v>0.25</x:v>
      </x:c>
      <x:c r="K31" s="19" t="n">
        <x:v>0.25</x:v>
      </x:c>
      <x:c r="L31" s="19" t="n">
        <x:v>0.25</x:v>
      </x:c>
      <x:c r="M31" s="19" t="n">
        <x:v>0.25</x:v>
      </x:c>
      <x:c r="N31" s="19" t="n">
        <x:v>0.25</x:v>
      </x:c>
      <x:c r="O31" s="19" t="n">
        <x:v>0.25</x:v>
      </x:c>
    </x:row>
    <x:row r="32" ht="21" customHeight="1">
      <x:c r="A32" s="2"/>
      <x:c r="B32" s="2"/>
      <x:c r="C32" s="2"/>
      <x:c r="D32" s="2"/>
      <x:c r="E32" s="2"/>
      <x:c r="F32" s="2"/>
      <x:c r="G32" s="2"/>
      <x:c r="H32" s="2"/>
      <x:c r="I32" s="2"/>
      <x:c r="J32" s="2"/>
      <x:c r="K32" s="2"/>
      <x:c r="L32" s="2"/>
      <x:c r="M32" s="2"/>
      <x:c r="N32" s="2"/>
      <x:c r="O32" s="2"/>
    </x:row>
    <x:row r="33" ht="21" customHeight="1">
      <x:c r="A33" s="2"/>
      <x:c r="B33" s="2"/>
      <x:c r="C33" s="2"/>
      <x:c r="D33" s="2"/>
      <x:c r="E33" s="2"/>
      <x:c r="F33" s="2"/>
      <x:c r="G33" s="2"/>
      <x:c r="H33" s="2"/>
      <x:c r="I33" s="2"/>
      <x:c r="J33" s="2"/>
      <x:c r="K33" s="2"/>
      <x:c r="L33" s="2"/>
      <x:c r="M33" s="2"/>
      <x:c r="N33" s="2"/>
      <x:c r="O33" s="2"/>
    </x:row>
    <x:row r="34" ht="21" customHeight="1">
      <x:c r="A34" s="2"/>
      <x:c r="B34" s="2"/>
      <x:c r="C34" s="2" t="str">
        <x:v>Hire counts are active employees for that month. Cost is fully loaded, with no proration.</x:v>
      </x:c>
      <x:c r="D34" s="2"/>
      <x:c r="E34" s="2"/>
      <x:c r="F34" s="2"/>
      <x:c r="G34" s="2"/>
      <x:c r="H34" s="2"/>
      <x:c r="I34" s="2"/>
      <x:c r="J34" s="2"/>
      <x:c r="K34" s="2"/>
      <x:c r="L34" s="2"/>
      <x:c r="M34" s="2"/>
      <x:c r="N34" s="2"/>
      <x:c r="O34" s="2"/>
    </x:row>
    <x:row r="35" ht="21" customHeight="1">
      <x:c r="A35" s="2"/>
      <x:c r="B35" s="2"/>
      <x:c r="C35" s="2" t="str">
        <x:v>Fixed operating expenses include the existing team. Additional-hire expense is shown separately.</x:v>
      </x:c>
      <x:c r="D35" s="2"/>
      <x:c r="E35" s="2"/>
      <x:c r="F35" s="2"/>
      <x:c r="G35" s="2"/>
      <x:c r="H35" s="2"/>
      <x:c r="I35" s="2"/>
      <x:c r="J35" s="2"/>
      <x:c r="K35" s="2"/>
      <x:c r="L35" s="2"/>
      <x:c r="M35" s="2"/>
      <x:c r="N35" s="2"/>
      <x:c r="O35" s="2"/>
    </x:row>
    <x:row r="36" ht="21" customHeight="1">
      <x:c r="A36" s="2"/>
      <x:c r="B36" s="2"/>
      <x:c r="C36" s="2" t="str">
        <x:v>All cash expenses except direct costs are assumed paid in the month incurred.</x:v>
      </x:c>
      <x:c r="D36" s="2"/>
      <x:c r="E36" s="2"/>
      <x:c r="F36" s="2"/>
      <x:c r="G36" s="2"/>
      <x:c r="H36" s="2"/>
      <x:c r="I36" s="2"/>
      <x:c r="J36" s="2"/>
      <x:c r="K36" s="2"/>
      <x:c r="L36" s="2"/>
      <x:c r="M36" s="2"/>
      <x:c r="N36" s="2"/>
      <x:c r="O36" s="2"/>
    </x:row>
    <x:row r="37" ht="21" customHeight="1">
      <x:c r="A37" s="2"/>
      <x:c r="B37" s="2"/>
      <x:c r="C37" s="2"/>
      <x:c r="D37" s="2"/>
      <x:c r="E37" s="2"/>
      <x:c r="F37" s="2"/>
      <x:c r="G37" s="2"/>
      <x:c r="H37" s="2"/>
      <x:c r="I37" s="2"/>
      <x:c r="J37" s="2"/>
      <x:c r="K37" s="2"/>
      <x:c r="L37" s="2"/>
      <x:c r="M37" s="2"/>
      <x:c r="N37" s="2"/>
      <x:c r="O37" s="2"/>
    </x:row>
    <x:row r="38" ht="21" customHeight="1">
      <x:c r="A38" s="2"/>
      <x:c r="B38" s="2"/>
      <x:c r="C38" s="2"/>
      <x:c r="D38" s="2"/>
      <x:c r="E38" s="2"/>
      <x:c r="F38" s="2"/>
      <x:c r="G38" s="2"/>
      <x:c r="H38" s="2"/>
      <x:c r="I38" s="2"/>
      <x:c r="J38" s="2"/>
      <x:c r="K38" s="2"/>
      <x:c r="L38" s="2"/>
      <x:c r="M38" s="2"/>
      <x:c r="N38" s="2"/>
      <x:c r="O38" s="2"/>
    </x:row>
    <x:row r="39" ht="21" customHeight="1">
      <x:c r="A39" s="2"/>
      <x:c r="B39" s="2"/>
      <x:c r="C39" s="2"/>
      <x:c r="D39" s="2"/>
      <x:c r="E39" s="2"/>
      <x:c r="F39" s="2"/>
      <x:c r="G39" s="2"/>
      <x:c r="H39" s="2"/>
      <x:c r="I39" s="2"/>
      <x:c r="J39" s="2"/>
      <x:c r="K39" s="2"/>
      <x:c r="L39" s="2"/>
      <x:c r="M39" s="2"/>
      <x:c r="N39" s="2"/>
      <x:c r="O39" s="2"/>
    </x:row>
    <x:row r="40" ht="21" customHeight="1">
      <x:c r="A40" s="2"/>
      <x:c r="B40" s="2"/>
      <x:c r="C40" s="2"/>
      <x:c r="D40" s="2"/>
      <x:c r="E40" s="2"/>
      <x:c r="F40" s="2"/>
      <x:c r="G40" s="2"/>
      <x:c r="H40" s="2"/>
      <x:c r="I40" s="2"/>
      <x:c r="J40" s="2"/>
      <x:c r="K40" s="2"/>
      <x:c r="L40" s="2"/>
      <x:c r="M40" s="2"/>
      <x:c r="N40" s="2"/>
      <x:c r="O40" s="2"/>
    </x:row>
    <x:row r="41" ht="21" customHeight="1">
      <x:c r="A41" s="2"/>
      <x:c r="B41" s="2"/>
      <x:c r="C41" s="2"/>
      <x:c r="D41" s="2"/>
      <x:c r="E41" s="2"/>
      <x:c r="F41" s="2"/>
      <x:c r="G41" s="2"/>
      <x:c r="H41" s="2"/>
      <x:c r="I41" s="2"/>
      <x:c r="J41" s="2"/>
      <x:c r="K41" s="2"/>
      <x:c r="L41" s="2"/>
      <x:c r="M41" s="2"/>
      <x:c r="N41" s="2"/>
      <x:c r="O41" s="2"/>
    </x:row>
    <x:row r="42" ht="21" customHeight="1">
      <x:c r="A42" s="2"/>
      <x:c r="B42" s="2"/>
      <x:c r="C42" s="2"/>
      <x:c r="D42" s="2"/>
      <x:c r="E42" s="2"/>
      <x:c r="F42" s="2"/>
      <x:c r="G42" s="2"/>
      <x:c r="H42" s="2"/>
      <x:c r="I42" s="2"/>
      <x:c r="J42" s="2"/>
      <x:c r="K42" s="2"/>
      <x:c r="L42" s="2"/>
      <x:c r="M42" s="2"/>
      <x:c r="N42" s="2"/>
      <x:c r="O42" s="2"/>
    </x:row>
    <x:row r="43" ht="21" customHeight="1">
      <x:c r="A43" s="2"/>
      <x:c r="B43" s="2"/>
      <x:c r="C43" s="2"/>
      <x:c r="D43" s="2"/>
      <x:c r="E43" s="2"/>
      <x:c r="F43" s="2"/>
      <x:c r="G43" s="2"/>
      <x:c r="H43" s="2"/>
      <x:c r="I43" s="2"/>
      <x:c r="J43" s="2"/>
      <x:c r="K43" s="2"/>
      <x:c r="L43" s="2"/>
      <x:c r="M43" s="2"/>
      <x:c r="N43" s="2"/>
      <x:c r="O43" s="2"/>
    </x:row>
    <x:row r="44" ht="21" customHeight="1">
      <x:c r="A44" s="2"/>
      <x:c r="B44" s="2"/>
      <x:c r="C44" s="2"/>
      <x:c r="D44" s="2"/>
      <x:c r="E44" s="2"/>
      <x:c r="F44" s="2"/>
      <x:c r="G44" s="2"/>
      <x:c r="H44" s="2"/>
      <x:c r="I44" s="2"/>
      <x:c r="J44" s="2"/>
      <x:c r="K44" s="2"/>
      <x:c r="L44" s="2"/>
      <x:c r="M44" s="2"/>
      <x:c r="N44" s="2"/>
      <x:c r="O44" s="2"/>
    </x:row>
    <x:row r="45" ht="21" customHeight="1">
      <x:c r="A45" s="2"/>
      <x:c r="B45" s="2"/>
      <x:c r="C45" s="2"/>
      <x:c r="D45" s="2"/>
      <x:c r="E45" s="2"/>
      <x:c r="F45" s="2"/>
      <x:c r="G45" s="2"/>
      <x:c r="H45" s="2"/>
      <x:c r="I45" s="2"/>
      <x:c r="J45" s="2"/>
      <x:c r="K45" s="2"/>
      <x:c r="L45" s="2"/>
      <x:c r="M45" s="2"/>
      <x:c r="N45" s="2"/>
      <x:c r="O45" s="2"/>
    </x:row>
    <x:row r="46" ht="21" customHeight="1">
      <x:c r="A46" s="2"/>
      <x:c r="B46" s="2"/>
      <x:c r="C46" s="2"/>
      <x:c r="D46" s="2"/>
      <x:c r="E46" s="2"/>
      <x:c r="F46" s="2"/>
      <x:c r="G46" s="2"/>
      <x:c r="H46" s="2"/>
      <x:c r="I46" s="2"/>
      <x:c r="J46" s="2"/>
      <x:c r="K46" s="2"/>
      <x:c r="L46" s="2"/>
      <x:c r="M46" s="2"/>
      <x:c r="N46" s="2"/>
      <x:c r="O46" s="2"/>
    </x:row>
    <x:row r="47" ht="21" customHeight="1">
      <x:c r="A47" s="2"/>
      <x:c r="B47" s="2"/>
      <x:c r="C47" s="2"/>
      <x:c r="D47" s="2"/>
      <x:c r="E47" s="2"/>
      <x:c r="F47" s="2"/>
      <x:c r="G47" s="2"/>
      <x:c r="H47" s="2"/>
      <x:c r="I47" s="2"/>
      <x:c r="J47" s="2"/>
      <x:c r="K47" s="2"/>
      <x:c r="L47" s="2"/>
      <x:c r="M47" s="2"/>
      <x:c r="N47" s="2"/>
      <x:c r="O47" s="2"/>
    </x:row>
    <x:row r="48" ht="21" customHeight="1">
      <x:c r="A48" s="2"/>
      <x:c r="B48" s="2"/>
      <x:c r="C48" s="2"/>
      <x:c r="D48" s="2"/>
      <x:c r="E48" s="2"/>
      <x:c r="F48" s="2"/>
      <x:c r="G48" s="2"/>
      <x:c r="H48" s="2"/>
      <x:c r="I48" s="2"/>
      <x:c r="J48" s="2"/>
      <x:c r="K48" s="2"/>
      <x:c r="L48" s="2"/>
      <x:c r="M48" s="2"/>
      <x:c r="N48" s="2"/>
      <x:c r="O48" s="2"/>
    </x:row>
    <x:row r="49" ht="21" customHeight="1">
      <x:c r="A49" s="2"/>
      <x:c r="B49" s="2"/>
      <x:c r="C49" s="2"/>
      <x:c r="D49" s="2"/>
      <x:c r="E49" s="2"/>
      <x:c r="F49" s="2"/>
      <x:c r="G49" s="2"/>
      <x:c r="H49" s="2"/>
      <x:c r="I49" s="2"/>
      <x:c r="J49" s="2"/>
      <x:c r="K49" s="2"/>
      <x:c r="L49" s="2"/>
      <x:c r="M49" s="2"/>
      <x:c r="N49" s="2"/>
      <x:c r="O49" s="2"/>
    </x:row>
    <x:row r="50" ht="21" customHeight="1">
      <x:c r="A50" s="2"/>
      <x:c r="B50" s="2"/>
      <x:c r="C50" s="2"/>
      <x:c r="D50" s="2"/>
      <x:c r="E50" s="2"/>
      <x:c r="F50" s="2"/>
      <x:c r="G50" s="2"/>
      <x:c r="H50" s="2"/>
      <x:c r="I50" s="2"/>
      <x:c r="J50" s="2"/>
      <x:c r="K50" s="2"/>
      <x:c r="L50" s="2"/>
      <x:c r="M50" s="2"/>
      <x:c r="N50" s="2"/>
      <x:c r="O50" s="2"/>
    </x:row>
    <x:row r="51" ht="21" customHeight="1">
      <x:c r="A51" s="2"/>
      <x:c r="B51" s="2"/>
      <x:c r="C51" s="2"/>
      <x:c r="D51" s="2"/>
      <x:c r="E51" s="2"/>
      <x:c r="F51" s="2"/>
      <x:c r="G51" s="2"/>
      <x:c r="H51" s="2"/>
      <x:c r="I51" s="2"/>
      <x:c r="J51" s="2"/>
      <x:c r="K51" s="2"/>
      <x:c r="L51" s="2"/>
      <x:c r="M51" s="2"/>
      <x:c r="N51" s="2"/>
      <x:c r="O51" s="2"/>
    </x:row>
    <x:row r="52" ht="21" customHeight="1">
      <x:c r="A52" s="2"/>
      <x:c r="B52" s="2"/>
      <x:c r="C52" s="2"/>
      <x:c r="D52" s="2"/>
      <x:c r="E52" s="2"/>
      <x:c r="F52" s="2"/>
      <x:c r="G52" s="2"/>
      <x:c r="H52" s="2"/>
      <x:c r="I52" s="2"/>
      <x:c r="J52" s="2"/>
      <x:c r="K52" s="2"/>
      <x:c r="L52" s="2"/>
      <x:c r="M52" s="2"/>
      <x:c r="N52" s="2"/>
      <x:c r="O52" s="2"/>
    </x:row>
    <x:row r="53" ht="21" customHeight="1">
      <x:c r="A53" s="2"/>
      <x:c r="B53" s="2"/>
      <x:c r="C53" s="2"/>
      <x:c r="D53" s="2"/>
      <x:c r="E53" s="2"/>
      <x:c r="F53" s="2"/>
      <x:c r="G53" s="2"/>
      <x:c r="H53" s="2"/>
      <x:c r="I53" s="2"/>
      <x:c r="J53" s="2"/>
      <x:c r="K53" s="2"/>
      <x:c r="L53" s="2"/>
      <x:c r="M53" s="2"/>
      <x:c r="N53" s="2"/>
      <x:c r="O53" s="2"/>
    </x:row>
    <x:row r="54" ht="21" customHeight="1">
      <x:c r="A54" s="2"/>
      <x:c r="B54" s="2"/>
      <x:c r="C54" s="2"/>
      <x:c r="D54" s="2"/>
      <x:c r="E54" s="2"/>
      <x:c r="F54" s="2"/>
      <x:c r="G54" s="2"/>
      <x:c r="H54" s="2"/>
      <x:c r="I54" s="2"/>
      <x:c r="J54" s="2"/>
      <x:c r="K54" s="2"/>
      <x:c r="L54" s="2"/>
      <x:c r="M54" s="2"/>
      <x:c r="N54" s="2"/>
      <x:c r="O54" s="2"/>
    </x:row>
    <x:row r="55" ht="21" customHeight="1">
      <x:c r="A55" s="2"/>
      <x:c r="B55" s="2"/>
      <x:c r="C55" s="2"/>
      <x:c r="D55" s="2"/>
      <x:c r="E55" s="2"/>
      <x:c r="F55" s="2"/>
      <x:c r="G55" s="2"/>
      <x:c r="H55" s="2"/>
      <x:c r="I55" s="2"/>
      <x:c r="J55" s="2"/>
      <x:c r="K55" s="2"/>
      <x:c r="L55" s="2"/>
      <x:c r="M55" s="2"/>
      <x:c r="N55" s="2"/>
      <x:c r="O55" s="2"/>
    </x:row>
    <x:row r="56" ht="21" customHeight="1">
      <x:c r="A56" s="2"/>
      <x:c r="B56" s="2"/>
      <x:c r="C56" s="2"/>
      <x:c r="D56" s="2"/>
      <x:c r="E56" s="2"/>
      <x:c r="F56" s="2"/>
      <x:c r="G56" s="2"/>
      <x:c r="H56" s="2"/>
      <x:c r="I56" s="2"/>
      <x:c r="J56" s="2"/>
      <x:c r="K56" s="2"/>
      <x:c r="L56" s="2"/>
      <x:c r="M56" s="2"/>
      <x:c r="N56" s="2"/>
      <x:c r="O56" s="2"/>
    </x:row>
    <x:row r="57" ht="21" customHeight="1">
      <x:c r="A57" s="2"/>
      <x:c r="B57" s="2"/>
      <x:c r="C57" s="2"/>
      <x:c r="D57" s="2"/>
      <x:c r="E57" s="2"/>
      <x:c r="F57" s="2"/>
      <x:c r="G57" s="2"/>
      <x:c r="H57" s="2"/>
      <x:c r="I57" s="2"/>
      <x:c r="J57" s="2"/>
      <x:c r="K57" s="2"/>
      <x:c r="L57" s="2"/>
      <x:c r="M57" s="2"/>
      <x:c r="N57" s="2"/>
      <x:c r="O57" s="2"/>
    </x:row>
    <x:row r="58" ht="21" customHeight="1">
      <x:c r="A58" s="2"/>
      <x:c r="B58" s="2"/>
      <x:c r="C58" s="2"/>
      <x:c r="D58" s="2"/>
      <x:c r="E58" s="2"/>
      <x:c r="F58" s="2"/>
      <x:c r="G58" s="2"/>
      <x:c r="H58" s="2"/>
      <x:c r="I58" s="2"/>
      <x:c r="J58" s="2"/>
      <x:c r="K58" s="2"/>
      <x:c r="L58" s="2"/>
      <x:c r="M58" s="2"/>
      <x:c r="N58" s="2"/>
      <x:c r="O58" s="2"/>
    </x:row>
    <x:row r="59" ht="21" customHeight="1">
      <x:c r="A59" s="2"/>
      <x:c r="B59" s="2"/>
      <x:c r="C59" s="2"/>
      <x:c r="D59" s="2"/>
      <x:c r="E59" s="2"/>
      <x:c r="F59" s="2"/>
      <x:c r="G59" s="2"/>
      <x:c r="H59" s="2"/>
      <x:c r="I59" s="2"/>
      <x:c r="J59" s="2"/>
      <x:c r="K59" s="2"/>
      <x:c r="L59" s="2"/>
      <x:c r="M59" s="2"/>
      <x:c r="N59" s="2"/>
      <x:c r="O59" s="2"/>
    </x:row>
    <x:row r="60" ht="21" customHeight="1">
      <x:c r="A60" s="2"/>
      <x:c r="B60" s="2"/>
      <x:c r="C60" s="2"/>
      <x:c r="D60" s="2"/>
      <x:c r="E60" s="2"/>
      <x:c r="F60" s="2"/>
      <x:c r="G60" s="2"/>
      <x:c r="H60" s="2"/>
      <x:c r="I60" s="2"/>
      <x:c r="J60" s="2"/>
      <x:c r="K60" s="2"/>
      <x:c r="L60" s="2"/>
      <x:c r="M60" s="2"/>
      <x:c r="N60" s="2"/>
      <x:c r="O60" s="2"/>
    </x:row>
    <x:row r="61" ht="21" customHeight="1">
      <x:c r="A61" s="2"/>
      <x:c r="B61" s="2"/>
      <x:c r="C61" s="2"/>
      <x:c r="D61" s="2"/>
      <x:c r="E61" s="2"/>
      <x:c r="F61" s="2"/>
      <x:c r="G61" s="2"/>
      <x:c r="H61" s="2"/>
      <x:c r="I61" s="2"/>
      <x:c r="J61" s="2"/>
      <x:c r="K61" s="2"/>
      <x:c r="L61" s="2"/>
      <x:c r="M61" s="2"/>
      <x:c r="N61" s="2"/>
      <x:c r="O61" s="2"/>
    </x:row>
    <x:row r="62" ht="21" customHeight="1">
      <x:c r="A62" s="2"/>
      <x:c r="B62" s="2"/>
      <x:c r="C62" s="2"/>
      <x:c r="D62" s="2"/>
      <x:c r="E62" s="2"/>
      <x:c r="F62" s="2"/>
      <x:c r="G62" s="2"/>
      <x:c r="H62" s="2"/>
      <x:c r="I62" s="2"/>
      <x:c r="J62" s="2"/>
      <x:c r="K62" s="2"/>
      <x:c r="L62" s="2"/>
      <x:c r="M62" s="2"/>
      <x:c r="N62" s="2"/>
      <x:c r="O62" s="2"/>
    </x:row>
    <x:row r="63" ht="21" customHeight="1">
      <x:c r="A63" s="2"/>
      <x:c r="B63" s="2"/>
      <x:c r="C63" s="2"/>
      <x:c r="D63" s="2"/>
      <x:c r="E63" s="2"/>
      <x:c r="F63" s="2"/>
      <x:c r="G63" s="2"/>
      <x:c r="H63" s="2"/>
      <x:c r="I63" s="2"/>
      <x:c r="J63" s="2"/>
      <x:c r="K63" s="2"/>
      <x:c r="L63" s="2"/>
      <x:c r="M63" s="2"/>
      <x:c r="N63" s="2"/>
      <x:c r="O63" s="2"/>
    </x:row>
    <x:row r="64" ht="21" customHeight="1">
      <x:c r="A64" s="2"/>
      <x:c r="B64" s="2"/>
      <x:c r="C64" s="2"/>
      <x:c r="D64" s="2"/>
      <x:c r="E64" s="2"/>
      <x:c r="F64" s="2"/>
      <x:c r="G64" s="2"/>
      <x:c r="H64" s="2"/>
      <x:c r="I64" s="2"/>
      <x:c r="J64" s="2"/>
      <x:c r="K64" s="2"/>
      <x:c r="L64" s="2"/>
      <x:c r="M64" s="2"/>
      <x:c r="N64" s="2"/>
      <x:c r="O64" s="2"/>
    </x:row>
    <x:row r="65" ht="21" customHeight="1">
      <x:c r="A65" s="2"/>
      <x:c r="B65" s="2"/>
      <x:c r="C65" s="2"/>
      <x:c r="D65" s="2"/>
      <x:c r="E65" s="2"/>
      <x:c r="F65" s="2"/>
      <x:c r="G65" s="2"/>
      <x:c r="H65" s="2"/>
      <x:c r="I65" s="2"/>
      <x:c r="J65" s="2"/>
      <x:c r="K65" s="2"/>
      <x:c r="L65" s="2"/>
      <x:c r="M65" s="2"/>
      <x:c r="N65" s="2"/>
      <x:c r="O65" s="2"/>
    </x:row>
    <x:row r="66" ht="21" customHeight="1">
      <x:c r="A66" s="2"/>
      <x:c r="B66" s="2"/>
      <x:c r="C66" s="2"/>
      <x:c r="D66" s="2"/>
      <x:c r="E66" s="2"/>
      <x:c r="F66" s="2"/>
      <x:c r="G66" s="2"/>
      <x:c r="H66" s="2"/>
      <x:c r="I66" s="2"/>
      <x:c r="J66" s="2"/>
      <x:c r="K66" s="2"/>
      <x:c r="L66" s="2"/>
      <x:c r="M66" s="2"/>
      <x:c r="N66" s="2"/>
      <x:c r="O66" s="2"/>
    </x:row>
    <x:row r="67" ht="21" customHeight="1">
      <x:c r="A67" s="2"/>
      <x:c r="B67" s="2"/>
      <x:c r="C67" s="2"/>
      <x:c r="D67" s="2"/>
      <x:c r="E67" s="2"/>
      <x:c r="F67" s="2"/>
      <x:c r="G67" s="2"/>
      <x:c r="H67" s="2"/>
      <x:c r="I67" s="2"/>
      <x:c r="J67" s="2"/>
      <x:c r="K67" s="2"/>
      <x:c r="L67" s="2"/>
      <x:c r="M67" s="2"/>
      <x:c r="N67" s="2"/>
      <x:c r="O67" s="2"/>
    </x:row>
    <x:row r="68" ht="21" customHeight="1">
      <x:c r="A68" s="2"/>
      <x:c r="B68" s="2"/>
      <x:c r="C68" s="2"/>
      <x:c r="D68" s="2"/>
      <x:c r="E68" s="2"/>
      <x:c r="F68" s="2"/>
      <x:c r="G68" s="2"/>
      <x:c r="H68" s="2"/>
      <x:c r="I68" s="2"/>
      <x:c r="J68" s="2"/>
      <x:c r="K68" s="2"/>
      <x:c r="L68" s="2"/>
      <x:c r="M68" s="2"/>
      <x:c r="N68" s="2"/>
      <x:c r="O68" s="2"/>
    </x:row>
    <x:row r="69" ht="21" customHeight="1">
      <x:c r="A69" s="2"/>
      <x:c r="B69" s="2"/>
      <x:c r="C69" s="2"/>
      <x:c r="D69" s="2"/>
      <x:c r="E69" s="2"/>
      <x:c r="F69" s="2"/>
      <x:c r="G69" s="2"/>
      <x:c r="H69" s="2"/>
      <x:c r="I69" s="2"/>
      <x:c r="J69" s="2"/>
      <x:c r="K69" s="2"/>
      <x:c r="L69" s="2"/>
      <x:c r="M69" s="2"/>
      <x:c r="N69" s="2"/>
      <x:c r="O69" s="2"/>
    </x:row>
    <x:row r="70" ht="21" customHeight="1">
      <x:c r="A70" s="2"/>
      <x:c r="B70" s="2"/>
      <x:c r="C70" s="2"/>
      <x:c r="D70" s="2"/>
      <x:c r="E70" s="2"/>
      <x:c r="F70" s="2"/>
      <x:c r="G70" s="2"/>
      <x:c r="H70" s="2"/>
      <x:c r="I70" s="2"/>
      <x:c r="J70" s="2"/>
      <x:c r="K70" s="2"/>
      <x:c r="L70" s="2"/>
      <x:c r="M70" s="2"/>
      <x:c r="N70" s="2"/>
      <x:c r="O70" s="2"/>
    </x:row>
    <x:row r="71" ht="21" customHeight="1">
      <x:c r="A71" s="2"/>
      <x:c r="B71" s="2"/>
      <x:c r="C71" s="2"/>
      <x:c r="D71" s="2"/>
      <x:c r="E71" s="2"/>
      <x:c r="F71" s="2"/>
      <x:c r="G71" s="2"/>
      <x:c r="H71" s="2"/>
      <x:c r="I71" s="2"/>
      <x:c r="J71" s="2"/>
      <x:c r="K71" s="2"/>
      <x:c r="L71" s="2"/>
      <x:c r="M71" s="2"/>
      <x:c r="N71" s="2"/>
      <x:c r="O71" s="2"/>
    </x:row>
    <x:row r="72" ht="21" customHeight="1">
      <x:c r="A72" s="2"/>
      <x:c r="B72" s="2"/>
      <x:c r="C72" s="2"/>
      <x:c r="D72" s="2"/>
      <x:c r="E72" s="2"/>
      <x:c r="F72" s="2"/>
      <x:c r="G72" s="2"/>
      <x:c r="H72" s="2"/>
      <x:c r="I72" s="2"/>
      <x:c r="J72" s="2"/>
      <x:c r="K72" s="2"/>
      <x:c r="L72" s="2"/>
      <x:c r="M72" s="2"/>
      <x:c r="N72" s="2"/>
      <x:c r="O72" s="2"/>
    </x:row>
    <x:row r="73" ht="21" customHeight="1">
      <x:c r="A73" s="2"/>
      <x:c r="B73" s="2"/>
      <x:c r="C73" s="2"/>
      <x:c r="D73" s="2"/>
      <x:c r="E73" s="2"/>
      <x:c r="F73" s="2"/>
      <x:c r="G73" s="2"/>
      <x:c r="H73" s="2"/>
      <x:c r="I73" s="2"/>
      <x:c r="J73" s="2"/>
      <x:c r="K73" s="2"/>
      <x:c r="L73" s="2"/>
      <x:c r="M73" s="2"/>
      <x:c r="N73" s="2"/>
      <x:c r="O73" s="2"/>
    </x:row>
    <x:row r="74" ht="21" customHeight="1">
      <x:c r="A74" s="2"/>
      <x:c r="B74" s="2"/>
      <x:c r="C74" s="2"/>
      <x:c r="D74" s="2"/>
      <x:c r="E74" s="2"/>
      <x:c r="F74" s="2"/>
      <x:c r="G74" s="2"/>
      <x:c r="H74" s="2"/>
      <x:c r="I74" s="2"/>
      <x:c r="J74" s="2"/>
      <x:c r="K74" s="2"/>
      <x:c r="L74" s="2"/>
      <x:c r="M74" s="2"/>
      <x:c r="N74" s="2"/>
      <x:c r="O74" s="2"/>
    </x:row>
    <x:row r="75" ht="21" customHeight="1">
      <x:c r="A75" s="2"/>
      <x:c r="B75" s="2"/>
      <x:c r="C75" s="2"/>
      <x:c r="D75" s="2"/>
      <x:c r="E75" s="2"/>
      <x:c r="F75" s="2"/>
      <x:c r="G75" s="2"/>
      <x:c r="H75" s="2"/>
      <x:c r="I75" s="2"/>
      <x:c r="J75" s="2"/>
      <x:c r="K75" s="2"/>
      <x:c r="L75" s="2"/>
      <x:c r="M75" s="2"/>
      <x:c r="N75" s="2"/>
      <x:c r="O75" s="2"/>
    </x:row>
    <x:row r="76" ht="21" customHeight="1">
      <x:c r="A76" s="2"/>
      <x:c r="B76" s="2"/>
      <x:c r="C76" s="2"/>
      <x:c r="D76" s="2"/>
      <x:c r="E76" s="2"/>
      <x:c r="F76" s="2"/>
      <x:c r="G76" s="2"/>
      <x:c r="H76" s="2"/>
      <x:c r="I76" s="2"/>
      <x:c r="J76" s="2"/>
      <x:c r="K76" s="2"/>
      <x:c r="L76" s="2"/>
      <x:c r="M76" s="2"/>
      <x:c r="N76" s="2"/>
      <x:c r="O76" s="2"/>
    </x:row>
    <x:row r="77" ht="21" customHeight="1">
      <x:c r="A77" s="2"/>
      <x:c r="B77" s="2"/>
      <x:c r="C77" s="2"/>
      <x:c r="D77" s="2"/>
      <x:c r="E77" s="2"/>
      <x:c r="F77" s="2"/>
      <x:c r="G77" s="2"/>
      <x:c r="H77" s="2"/>
      <x:c r="I77" s="2"/>
      <x:c r="J77" s="2"/>
      <x:c r="K77" s="2"/>
      <x:c r="L77" s="2"/>
      <x:c r="M77" s="2"/>
      <x:c r="N77" s="2"/>
      <x:c r="O77" s="2"/>
    </x:row>
    <x:row r="78" ht="21" customHeight="1">
      <x:c r="A78" s="2"/>
      <x:c r="B78" s="2"/>
      <x:c r="C78" s="2"/>
      <x:c r="D78" s="2"/>
      <x:c r="E78" s="2"/>
      <x:c r="F78" s="2"/>
      <x:c r="G78" s="2"/>
      <x:c r="H78" s="2"/>
      <x:c r="I78" s="2"/>
      <x:c r="J78" s="2"/>
      <x:c r="K78" s="2"/>
      <x:c r="L78" s="2"/>
      <x:c r="M78" s="2"/>
      <x:c r="N78" s="2"/>
      <x:c r="O78" s="2"/>
    </x:row>
    <x:row r="79" ht="21" customHeight="1">
      <x:c r="A79" s="2"/>
      <x:c r="B79" s="2"/>
      <x:c r="C79" s="2"/>
      <x:c r="D79" s="2"/>
      <x:c r="E79" s="2"/>
      <x:c r="F79" s="2"/>
      <x:c r="G79" s="2"/>
      <x:c r="H79" s="2"/>
      <x:c r="I79" s="2"/>
      <x:c r="J79" s="2"/>
      <x:c r="K79" s="2"/>
      <x:c r="L79" s="2"/>
      <x:c r="M79" s="2"/>
      <x:c r="N79" s="2"/>
      <x:c r="O79" s="2"/>
    </x:row>
    <x:row r="80" ht="21" customHeight="1">
      <x:c r="A80" s="2"/>
      <x:c r="B80" s="2"/>
      <x:c r="C80" s="2"/>
      <x:c r="D80" s="2"/>
      <x:c r="E80" s="2"/>
      <x:c r="F80" s="2"/>
      <x:c r="G80" s="2"/>
      <x:c r="H80" s="2"/>
      <x:c r="I80" s="2"/>
      <x:c r="J80" s="2"/>
      <x:c r="K80" s="2"/>
      <x:c r="L80" s="2"/>
      <x:c r="M80" s="2"/>
      <x:c r="N80" s="2"/>
      <x:c r="O80" s="2"/>
    </x:row>
  </x:sheetData>
  <x:dataValidations count="13">
    <x:dataValidation type="decimal" operator="greaterThanOrEqual" sqref="D7:D13">
      <x:formula1>0</x:formula1>
    </x:dataValidation>
    <x:dataValidation type="decimal" operator="greaterThanOrEqual" sqref="D14:D17">
      <x:formula1>0</x:formula1>
    </x:dataValidation>
    <x:dataValidation type="decimal" operator="greaterThan" sqref="D21:O21">
      <x:formula1>-1</x:formula1>
    </x:dataValidation>
    <x:dataValidation type="decimal" operator="between" sqref="D22:O22">
      <x:formula1>0</x:formula1>
      <x:formula2>1</x:formula2>
    </x:dataValidation>
    <x:dataValidation type="decimal" operator="between" sqref="D31:O31">
      <x:formula1>0</x:formula1>
      <x:formula2>1</x:formula2>
    </x:dataValidation>
    <x:dataValidation type="decimal" operator="greaterThanOrEqual" sqref="D23:O23">
      <x:formula1>0</x:formula1>
    </x:dataValidation>
    <x:dataValidation type="decimal" operator="greaterThanOrEqual" sqref="D25:O25">
      <x:formula1>0</x:formula1>
    </x:dataValidation>
    <x:dataValidation type="decimal" operator="greaterThanOrEqual" sqref="D26:O26">
      <x:formula1>0</x:formula1>
    </x:dataValidation>
    <x:dataValidation type="decimal" operator="greaterThanOrEqual" sqref="D27:O27">
      <x:formula1>0</x:formula1>
    </x:dataValidation>
    <x:dataValidation type="decimal" operator="greaterThanOrEqual" sqref="D28:O28">
      <x:formula1>0</x:formula1>
    </x:dataValidation>
    <x:dataValidation type="decimal" operator="greaterThanOrEqual" sqref="D29:O29">
      <x:formula1>0</x:formula1>
    </x:dataValidation>
    <x:dataValidation type="decimal" operator="greaterThanOrEqual" sqref="D30:O30">
      <x:formula1>0</x:formula1>
    </x:dataValidation>
    <x:dataValidation type="whole" operator="greaterThanOrEqual" sqref="D24:O24">
      <x:formula1>0</x:formula1>
    </x:dataValidation>
  </x:dataValidations>
  <x:pageMargins left="0.7" right="0.7" top="0.75" bottom="0.75" header="0.3" footer="0.3"/>
</x:worksheet>
</file>

<file path=xl/worksheets/sheet3.xml><?xml version="1.0" encoding="utf-8"?>
<x:worksheet xmlns:x="http://schemas.openxmlformats.org/spreadsheetml/2006/main">
  <x:sheetPr>
    <x:tabColor rgb="FFD0DAD9"/>
  </x:sheetPr>
  <x:sheetViews>
    <x:sheetView showGridLines="0" workbookViewId="0">
      <x:pane xSplit="3" ySplit="4" topLeftCell="D5" activePane="bottomRight" state="frozen"/>
    </x:sheetView>
  </x:sheetViews>
  <x:sheetFormatPr defaultRowHeight="15"/>
  <x:cols>
    <x:col min="1" max="1" width="2" hidden="0" customWidth="1"/>
    <x:col min="2" max="2" width="2" hidden="0" customWidth="1"/>
    <x:col min="3" max="3" width="34" hidden="0" customWidth="1"/>
    <x:col min="4" max="4" width="16" hidden="0" customWidth="1"/>
    <x:col min="5" max="5" width="16" hidden="0" customWidth="1"/>
    <x:col min="6" max="6" width="16" hidden="0" customWidth="1"/>
    <x:col min="7" max="7" width="16" hidden="0" customWidth="1"/>
    <x:col min="8" max="8" width="16" hidden="0" customWidth="1"/>
    <x:col min="9" max="9" width="16" hidden="0" customWidth="1"/>
    <x:col min="10" max="10" width="16" hidden="0" customWidth="1"/>
    <x:col min="11" max="11" width="16" hidden="0" customWidth="1"/>
    <x:col min="12" max="12" width="16" hidden="0" customWidth="1"/>
    <x:col min="13" max="13" width="16" hidden="0" customWidth="1"/>
    <x:col min="14" max="14" width="16" hidden="0" customWidth="1"/>
    <x:col min="15" max="15" width="16" hidden="0" customWidth="1"/>
  </x:cols>
  <x:sheetData>
    <x:row r="1" ht="21" customHeight="1">
      <x:c r="A1" s="2"/>
      <x:c r="B1" s="2"/>
      <x:c r="C1" s="2"/>
      <x:c r="D1" s="2"/>
      <x:c r="E1" s="2"/>
      <x:c r="F1" s="2"/>
      <x:c r="G1" s="2"/>
      <x:c r="H1" s="2"/>
      <x:c r="I1" s="2"/>
      <x:c r="J1" s="2"/>
      <x:c r="K1" s="2"/>
      <x:c r="L1" s="2"/>
      <x:c r="M1" s="2"/>
      <x:c r="N1" s="2"/>
      <x:c r="O1" s="2"/>
    </x:row>
    <x:row r="2" ht="28" customHeight="1">
      <x:c r="A2" s="2"/>
      <x:c r="B2" s="2"/>
      <x:c r="C2" s="3" t="str">
        <x:v>Forecast for ExampleCo Services</x:v>
      </x:c>
      <x:c r="D2" s="2"/>
      <x:c r="E2" s="2"/>
      <x:c r="F2" s="2"/>
      <x:c r="G2" s="2"/>
      <x:c r="H2" s="2"/>
      <x:c r="I2" s="2"/>
      <x:c r="J2" s="2"/>
      <x:c r="K2" s="2"/>
      <x:c r="L2" s="2"/>
      <x:c r="M2" s="2"/>
      <x:c r="N2" s="2"/>
      <x:c r="O2" s="2"/>
    </x:row>
    <x:row r="3" ht="21" customHeight="1">
      <x:c r="A3" s="2"/>
      <x:c r="B3" s="2"/>
      <x:c r="C3" s="4"/>
      <x:c r="D3" s="4"/>
      <x:c r="E3" s="4"/>
      <x:c r="F3" s="4"/>
      <x:c r="G3" s="4"/>
      <x:c r="H3" s="4"/>
      <x:c r="I3" s="4"/>
      <x:c r="J3" s="4"/>
      <x:c r="K3" s="4"/>
      <x:c r="L3" s="4"/>
      <x:c r="M3" s="4"/>
      <x:c r="N3" s="4"/>
      <x:c r="O3" s="4"/>
    </x:row>
    <x:row r="4" ht="26" customHeight="1">
      <x:c r="A4" s="2"/>
      <x:c r="B4" s="2"/>
      <x:c r="C4" s="17" t="str">
        <x:v>Monthly forecast (USD)</x:v>
      </x:c>
      <x:c r="D4" s="18" t="n">
        <x:f>'Assumptions'!D20</x:f>
        <x:v>46388</x:v>
      </x:c>
      <x:c r="E4" s="18" t="n">
        <x:f>'Assumptions'!E20</x:f>
        <x:v>46419</x:v>
      </x:c>
      <x:c r="F4" s="18" t="n">
        <x:f>'Assumptions'!F20</x:f>
        <x:v>46447</x:v>
      </x:c>
      <x:c r="G4" s="18" t="n">
        <x:f>'Assumptions'!G20</x:f>
        <x:v>46478</x:v>
      </x:c>
      <x:c r="H4" s="18" t="n">
        <x:f>'Assumptions'!H20</x:f>
        <x:v>46508</x:v>
      </x:c>
      <x:c r="I4" s="18" t="n">
        <x:f>'Assumptions'!I20</x:f>
        <x:v>46539</x:v>
      </x:c>
      <x:c r="J4" s="18" t="n">
        <x:f>'Assumptions'!J20</x:f>
        <x:v>46569</x:v>
      </x:c>
      <x:c r="K4" s="18" t="n">
        <x:f>'Assumptions'!K20</x:f>
        <x:v>46600</x:v>
      </x:c>
      <x:c r="L4" s="18" t="n">
        <x:f>'Assumptions'!L20</x:f>
        <x:v>46631</x:v>
      </x:c>
      <x:c r="M4" s="18" t="n">
        <x:f>'Assumptions'!M20</x:f>
        <x:v>46661</x:v>
      </x:c>
      <x:c r="N4" s="18" t="n">
        <x:f>'Assumptions'!N20</x:f>
        <x:v>46692</x:v>
      </x:c>
      <x:c r="O4" s="18" t="n">
        <x:f>'Assumptions'!O20</x:f>
        <x:v>46722</x:v>
      </x:c>
    </x:row>
    <x:row r="5" ht="21" customHeight="1">
      <x:c r="A5" s="2"/>
      <x:c r="B5" s="2"/>
      <x:c r="C5" s="5" t="str">
        <x:v>Forecast month number</x:v>
      </x:c>
      <x:c r="D5" s="51" t="n">
        <x:v>1</x:v>
      </x:c>
      <x:c r="E5" s="51" t="n">
        <x:v>2</x:v>
      </x:c>
      <x:c r="F5" s="51" t="n">
        <x:v>3</x:v>
      </x:c>
      <x:c r="G5" s="51" t="n">
        <x:v>4</x:v>
      </x:c>
      <x:c r="H5" s="51" t="n">
        <x:v>5</x:v>
      </x:c>
      <x:c r="I5" s="51" t="n">
        <x:v>6</x:v>
      </x:c>
      <x:c r="J5" s="51" t="n">
        <x:v>7</x:v>
      </x:c>
      <x:c r="K5" s="51" t="n">
        <x:v>8</x:v>
      </x:c>
      <x:c r="L5" s="51" t="n">
        <x:v>9</x:v>
      </x:c>
      <x:c r="M5" s="51" t="n">
        <x:v>10</x:v>
      </x:c>
      <x:c r="N5" s="51" t="n">
        <x:v>11</x:v>
      </x:c>
      <x:c r="O5" s="51" t="n">
        <x:v>12</x:v>
      </x:c>
    </x:row>
    <x:row r="6" ht="21" customHeight="1">
      <x:c r="A6" s="2"/>
      <x:c r="B6" s="2"/>
      <x:c r="C6" s="43" t="str">
        <x:v>Revenue</x:v>
      </x:c>
      <x:c r="D6" s="45" t="n">
        <x:f>IF(ISNUMBER('Assumptions'!$D$7),'Assumptions'!$D$7,"Missing revenue input")</x:f>
        <x:v>2000000</x:v>
      </x:c>
      <x:c r="E6" s="45" t="n">
        <x:f>IF(ISNUMBER('Assumptions'!E21),D6*(1+'Assumptions'!E21),"Missing growth input")</x:f>
        <x:v>2020000</x:v>
      </x:c>
      <x:c r="F6" s="45" t="n">
        <x:f>IF(ISNUMBER('Assumptions'!F21),E6*(1+'Assumptions'!F21),"Missing growth input")</x:f>
        <x:v>2040200</x:v>
      </x:c>
      <x:c r="G6" s="45" t="n">
        <x:f>IF(ISNUMBER('Assumptions'!G21),F6*(1+'Assumptions'!G21),"Missing growth input")</x:f>
        <x:v>2060602</x:v>
      </x:c>
      <x:c r="H6" s="45" t="n">
        <x:f>IF(ISNUMBER('Assumptions'!H21),G6*(1+'Assumptions'!H21),"Missing growth input")</x:f>
        <x:v>2081208.02</x:v>
      </x:c>
      <x:c r="I6" s="45" t="n">
        <x:f>IF(ISNUMBER('Assumptions'!I21),H6*(1+'Assumptions'!I21),"Missing growth input")</x:f>
        <x:v>2102020.1002</x:v>
      </x:c>
      <x:c r="J6" s="45" t="n">
        <x:f>IF(ISNUMBER('Assumptions'!J21),I6*(1+'Assumptions'!J21),"Missing growth input")</x:f>
        <x:v>2123040.301202</x:v>
      </x:c>
      <x:c r="K6" s="45" t="n">
        <x:f>IF(ISNUMBER('Assumptions'!K21),J6*(1+'Assumptions'!K21),"Missing growth input")</x:f>
        <x:v>2144270.70421402</x:v>
      </x:c>
      <x:c r="L6" s="45" t="n">
        <x:f>IF(ISNUMBER('Assumptions'!L21),K6*(1+'Assumptions'!L21),"Missing growth input")</x:f>
        <x:v>2165713.4112561606</x:v>
      </x:c>
      <x:c r="M6" s="45" t="n">
        <x:f>IF(ISNUMBER('Assumptions'!M21),L6*(1+'Assumptions'!M21),"Missing growth input")</x:f>
        <x:v>2187370.545368722</x:v>
      </x:c>
      <x:c r="N6" s="45" t="n">
        <x:f>IF(ISNUMBER('Assumptions'!N21),M6*(1+'Assumptions'!N21),"Missing growth input")</x:f>
        <x:v>2209244.2508224095</x:v>
      </x:c>
      <x:c r="O6" s="45" t="n">
        <x:f>IF(ISNUMBER('Assumptions'!O21),N6*(1+'Assumptions'!O21),"Missing growth input")</x:f>
        <x:v>2231336.6933306335</x:v>
      </x:c>
    </x:row>
    <x:row r="7" ht="21" customHeight="1">
      <x:c r="A7" s="2"/>
      <x:c r="B7" s="2"/>
      <x:c r="C7" s="5" t="str">
        <x:v>Direct costs / revenue</x:v>
      </x:c>
      <x:c r="D7" s="31" t="n">
        <x:f>IF(ISNUMBER('Assumptions'!D22),'Assumptions'!D22,"Missing input")</x:f>
        <x:v>0.55</x:v>
      </x:c>
      <x:c r="E7" s="31" t="n">
        <x:f>IF(ISNUMBER('Assumptions'!E22),'Assumptions'!E22,"Missing input")</x:f>
        <x:v>0.55</x:v>
      </x:c>
      <x:c r="F7" s="31" t="n">
        <x:f>IF(ISNUMBER('Assumptions'!F22),'Assumptions'!F22,"Missing input")</x:f>
        <x:v>0.55</x:v>
      </x:c>
      <x:c r="G7" s="31" t="n">
        <x:f>IF(ISNUMBER('Assumptions'!G22),'Assumptions'!G22,"Missing input")</x:f>
        <x:v>0.55</x:v>
      </x:c>
      <x:c r="H7" s="31" t="n">
        <x:f>IF(ISNUMBER('Assumptions'!H22),'Assumptions'!H22,"Missing input")</x:f>
        <x:v>0.55</x:v>
      </x:c>
      <x:c r="I7" s="31" t="n">
        <x:f>IF(ISNUMBER('Assumptions'!I22),'Assumptions'!I22,"Missing input")</x:f>
        <x:v>0.55</x:v>
      </x:c>
      <x:c r="J7" s="31" t="n">
        <x:f>IF(ISNUMBER('Assumptions'!J22),'Assumptions'!J22,"Missing input")</x:f>
        <x:v>0.55</x:v>
      </x:c>
      <x:c r="K7" s="31" t="n">
        <x:f>IF(ISNUMBER('Assumptions'!K22),'Assumptions'!K22,"Missing input")</x:f>
        <x:v>0.55</x:v>
      </x:c>
      <x:c r="L7" s="31" t="n">
        <x:f>IF(ISNUMBER('Assumptions'!L22),'Assumptions'!L22,"Missing input")</x:f>
        <x:v>0.55</x:v>
      </x:c>
      <x:c r="M7" s="31" t="n">
        <x:f>IF(ISNUMBER('Assumptions'!M22),'Assumptions'!M22,"Missing input")</x:f>
        <x:v>0.55</x:v>
      </x:c>
      <x:c r="N7" s="31" t="n">
        <x:f>IF(ISNUMBER('Assumptions'!N22),'Assumptions'!N22,"Missing input")</x:f>
        <x:v>0.55</x:v>
      </x:c>
      <x:c r="O7" s="31" t="n">
        <x:f>IF(ISNUMBER('Assumptions'!O22),'Assumptions'!O22,"Missing input")</x:f>
        <x:v>0.55</x:v>
      </x:c>
    </x:row>
    <x:row r="8" ht="21" customHeight="1">
      <x:c r="A8" s="2"/>
      <x:c r="B8" s="2"/>
      <x:c r="C8" s="2" t="str">
        <x:v>Direct costs</x:v>
      </x:c>
      <x:c r="D8" s="27" t="n">
        <x:f>D6*D7</x:f>
        <x:v>1100000</x:v>
      </x:c>
      <x:c r="E8" s="27" t="n">
        <x:f>E6*E7</x:f>
        <x:v>1111000</x:v>
      </x:c>
      <x:c r="F8" s="27" t="n">
        <x:f>F6*F7</x:f>
        <x:v>1122110</x:v>
      </x:c>
      <x:c r="G8" s="27" t="n">
        <x:f>G6*G7</x:f>
        <x:v>1133331.1</x:v>
      </x:c>
      <x:c r="H8" s="27" t="n">
        <x:f>H6*H7</x:f>
        <x:v>1144664.411</x:v>
      </x:c>
      <x:c r="I8" s="27" t="n">
        <x:f>I6*I7</x:f>
        <x:v>1156111.0551100003</x:v>
      </x:c>
      <x:c r="J8" s="27" t="n">
        <x:f>J6*J7</x:f>
        <x:v>1167672.1656611</x:v>
      </x:c>
      <x:c r="K8" s="27" t="n">
        <x:f>K6*K7</x:f>
        <x:v>1179348.8873177113</x:v>
      </x:c>
      <x:c r="L8" s="27" t="n">
        <x:f>L6*L7</x:f>
        <x:v>1191142.3761908885</x:v>
      </x:c>
      <x:c r="M8" s="27" t="n">
        <x:f>M6*M7</x:f>
        <x:v>1203053.7999527974</x:v>
      </x:c>
      <x:c r="N8" s="27" t="n">
        <x:f>N6*N7</x:f>
        <x:v>1215084.3379523254</x:v>
      </x:c>
      <x:c r="O8" s="27" t="n">
        <x:f>O6*O7</x:f>
        <x:v>1227235.1813318485</x:v>
      </x:c>
    </x:row>
    <x:row r="9" ht="21" customHeight="1">
      <x:c r="A9" s="2"/>
      <x:c r="B9" s="2"/>
      <x:c r="C9" s="43" t="str">
        <x:v>Gross profit</x:v>
      </x:c>
      <x:c r="D9" s="49" t="n">
        <x:f>D6-D8</x:f>
        <x:v>900000</x:v>
      </x:c>
      <x:c r="E9" s="49" t="n">
        <x:f>E6-E8</x:f>
        <x:v>909000</x:v>
      </x:c>
      <x:c r="F9" s="49" t="n">
        <x:f>F6-F8</x:f>
        <x:v>918090</x:v>
      </x:c>
      <x:c r="G9" s="49" t="n">
        <x:f>G6-G8</x:f>
        <x:v>927270.8999999999</x:v>
      </x:c>
      <x:c r="H9" s="49" t="n">
        <x:f>H6-H8</x:f>
        <x:v>936543.6089999999</x:v>
      </x:c>
      <x:c r="I9" s="49" t="n">
        <x:f>I6-I8</x:f>
        <x:v>945909.0450899999</x:v>
      </x:c>
      <x:c r="J9" s="49" t="n">
        <x:f>J6-J8</x:f>
        <x:v>955368.1355409</x:v>
      </x:c>
      <x:c r="K9" s="49" t="n">
        <x:f>K6-K8</x:f>
        <x:v>964921.8168963089</x:v>
      </x:c>
      <x:c r="L9" s="49" t="n">
        <x:f>L6-L8</x:f>
        <x:v>974571.0350652721</x:v>
      </x:c>
      <x:c r="M9" s="49" t="n">
        <x:f>M6-M8</x:f>
        <x:v>984316.7454159248</x:v>
      </x:c>
      <x:c r="N9" s="49" t="n">
        <x:f>N6-N8</x:f>
        <x:v>994159.9128700842</x:v>
      </x:c>
      <x:c r="O9" s="49" t="n">
        <x:f>O6-O8</x:f>
        <x:v>1004101.511998785</x:v>
      </x:c>
    </x:row>
    <x:row r="10" ht="21" customHeight="1">
      <x:c r="A10" s="2"/>
      <x:c r="B10" s="2"/>
      <x:c r="C10" s="2" t="str">
        <x:v>Fixed operating expenses</x:v>
      </x:c>
      <x:c r="D10" s="26" t="n">
        <x:f>IF(ISNUMBER('Assumptions'!D23),'Assumptions'!D23,"Missing input")</x:f>
        <x:v>600000</x:v>
      </x:c>
      <x:c r="E10" s="26" t="n">
        <x:f>IF(ISNUMBER('Assumptions'!E23),'Assumptions'!E23,"Missing input")</x:f>
        <x:v>600000</x:v>
      </x:c>
      <x:c r="F10" s="26" t="n">
        <x:f>IF(ISNUMBER('Assumptions'!F23),'Assumptions'!F23,"Missing input")</x:f>
        <x:v>600000</x:v>
      </x:c>
      <x:c r="G10" s="26" t="n">
        <x:f>IF(ISNUMBER('Assumptions'!G23),'Assumptions'!G23,"Missing input")</x:f>
        <x:v>600000</x:v>
      </x:c>
      <x:c r="H10" s="26" t="n">
        <x:f>IF(ISNUMBER('Assumptions'!H23),'Assumptions'!H23,"Missing input")</x:f>
        <x:v>600000</x:v>
      </x:c>
      <x:c r="I10" s="26" t="n">
        <x:f>IF(ISNUMBER('Assumptions'!I23),'Assumptions'!I23,"Missing input")</x:f>
        <x:v>600000</x:v>
      </x:c>
      <x:c r="J10" s="26" t="n">
        <x:f>IF(ISNUMBER('Assumptions'!J23),'Assumptions'!J23,"Missing input")</x:f>
        <x:v>600000</x:v>
      </x:c>
      <x:c r="K10" s="26" t="n">
        <x:f>IF(ISNUMBER('Assumptions'!K23),'Assumptions'!K23,"Missing input")</x:f>
        <x:v>600000</x:v>
      </x:c>
      <x:c r="L10" s="26" t="n">
        <x:f>IF(ISNUMBER('Assumptions'!L23),'Assumptions'!L23,"Missing input")</x:f>
        <x:v>600000</x:v>
      </x:c>
      <x:c r="M10" s="26" t="n">
        <x:f>IF(ISNUMBER('Assumptions'!M23),'Assumptions'!M23,"Missing input")</x:f>
        <x:v>600000</x:v>
      </x:c>
      <x:c r="N10" s="26" t="n">
        <x:f>IF(ISNUMBER('Assumptions'!N23),'Assumptions'!N23,"Missing input")</x:f>
        <x:v>600000</x:v>
      </x:c>
      <x:c r="O10" s="26" t="n">
        <x:f>IF(ISNUMBER('Assumptions'!O23),'Assumptions'!O23,"Missing input")</x:f>
        <x:v>600000</x:v>
      </x:c>
    </x:row>
    <x:row r="11" ht="21" customHeight="1">
      <x:c r="A11" s="2"/>
      <x:c r="B11" s="2"/>
      <x:c r="C11" s="2" t="str">
        <x:v>Active additional hires</x:v>
      </x:c>
      <x:c r="D11" s="38" t="n">
        <x:f>IF(ISNUMBER('Assumptions'!D24),'Assumptions'!D24,"Missing input")</x:f>
        <x:v>0</x:v>
      </x:c>
      <x:c r="E11" s="38" t="n">
        <x:f>IF(ISNUMBER('Assumptions'!E24),'Assumptions'!E24,"Missing input")</x:f>
        <x:v>0</x:v>
      </x:c>
      <x:c r="F11" s="38" t="n">
        <x:f>IF(ISNUMBER('Assumptions'!F24),'Assumptions'!F24,"Missing input")</x:f>
        <x:v>0</x:v>
      </x:c>
      <x:c r="G11" s="38" t="n">
        <x:f>IF(ISNUMBER('Assumptions'!G24),'Assumptions'!G24,"Missing input")</x:f>
        <x:v>4</x:v>
      </x:c>
      <x:c r="H11" s="38" t="n">
        <x:f>IF(ISNUMBER('Assumptions'!H24),'Assumptions'!H24,"Missing input")</x:f>
        <x:v>4</x:v>
      </x:c>
      <x:c r="I11" s="38" t="n">
        <x:f>IF(ISNUMBER('Assumptions'!I24),'Assumptions'!I24,"Missing input")</x:f>
        <x:v>4</x:v>
      </x:c>
      <x:c r="J11" s="38" t="n">
        <x:f>IF(ISNUMBER('Assumptions'!J24),'Assumptions'!J24,"Missing input")</x:f>
        <x:v>4</x:v>
      </x:c>
      <x:c r="K11" s="38" t="n">
        <x:f>IF(ISNUMBER('Assumptions'!K24),'Assumptions'!K24,"Missing input")</x:f>
        <x:v>4</x:v>
      </x:c>
      <x:c r="L11" s="38" t="n">
        <x:f>IF(ISNUMBER('Assumptions'!L24),'Assumptions'!L24,"Missing input")</x:f>
        <x:v>4</x:v>
      </x:c>
      <x:c r="M11" s="38" t="n">
        <x:f>IF(ISNUMBER('Assumptions'!M24),'Assumptions'!M24,"Missing input")</x:f>
        <x:v>4</x:v>
      </x:c>
      <x:c r="N11" s="38" t="n">
        <x:f>IF(ISNUMBER('Assumptions'!N24),'Assumptions'!N24,"Missing input")</x:f>
        <x:v>4</x:v>
      </x:c>
      <x:c r="O11" s="38" t="n">
        <x:f>IF(ISNUMBER('Assumptions'!O24),'Assumptions'!O24,"Missing input")</x:f>
        <x:v>4</x:v>
      </x:c>
    </x:row>
    <x:row r="12" ht="21" customHeight="1">
      <x:c r="A12" s="2"/>
      <x:c r="B12" s="2"/>
      <x:c r="C12" s="2" t="str">
        <x:v>Monthly cost per additional hire</x:v>
      </x:c>
      <x:c r="D12" s="26" t="n">
        <x:f>IF(ISNUMBER('Assumptions'!D25),'Assumptions'!D25,"Missing input")</x:f>
        <x:v>8500</x:v>
      </x:c>
      <x:c r="E12" s="26" t="n">
        <x:f>IF(ISNUMBER('Assumptions'!E25),'Assumptions'!E25,"Missing input")</x:f>
        <x:v>8500</x:v>
      </x:c>
      <x:c r="F12" s="26" t="n">
        <x:f>IF(ISNUMBER('Assumptions'!F25),'Assumptions'!F25,"Missing input")</x:f>
        <x:v>8500</x:v>
      </x:c>
      <x:c r="G12" s="26" t="n">
        <x:f>IF(ISNUMBER('Assumptions'!G25),'Assumptions'!G25,"Missing input")</x:f>
        <x:v>8500</x:v>
      </x:c>
      <x:c r="H12" s="26" t="n">
        <x:f>IF(ISNUMBER('Assumptions'!H25),'Assumptions'!H25,"Missing input")</x:f>
        <x:v>8500</x:v>
      </x:c>
      <x:c r="I12" s="26" t="n">
        <x:f>IF(ISNUMBER('Assumptions'!I25),'Assumptions'!I25,"Missing input")</x:f>
        <x:v>8500</x:v>
      </x:c>
      <x:c r="J12" s="26" t="n">
        <x:f>IF(ISNUMBER('Assumptions'!J25),'Assumptions'!J25,"Missing input")</x:f>
        <x:v>8500</x:v>
      </x:c>
      <x:c r="K12" s="26" t="n">
        <x:f>IF(ISNUMBER('Assumptions'!K25),'Assumptions'!K25,"Missing input")</x:f>
        <x:v>8500</x:v>
      </x:c>
      <x:c r="L12" s="26" t="n">
        <x:f>IF(ISNUMBER('Assumptions'!L25),'Assumptions'!L25,"Missing input")</x:f>
        <x:v>8500</x:v>
      </x:c>
      <x:c r="M12" s="26" t="n">
        <x:f>IF(ISNUMBER('Assumptions'!M25),'Assumptions'!M25,"Missing input")</x:f>
        <x:v>8500</x:v>
      </x:c>
      <x:c r="N12" s="26" t="n">
        <x:f>IF(ISNUMBER('Assumptions'!N25),'Assumptions'!N25,"Missing input")</x:f>
        <x:v>8500</x:v>
      </x:c>
      <x:c r="O12" s="26" t="n">
        <x:f>IF(ISNUMBER('Assumptions'!O25),'Assumptions'!O25,"Missing input")</x:f>
        <x:v>8500</x:v>
      </x:c>
    </x:row>
    <x:row r="13" ht="21" customHeight="1">
      <x:c r="A13" s="2"/>
      <x:c r="B13" s="2"/>
      <x:c r="C13" s="2" t="str">
        <x:v>Additional-hire expense</x:v>
      </x:c>
      <x:c r="D13" s="27" t="n">
        <x:f>D11*D12</x:f>
        <x:v>0</x:v>
      </x:c>
      <x:c r="E13" s="27" t="n">
        <x:f>E11*E12</x:f>
        <x:v>0</x:v>
      </x:c>
      <x:c r="F13" s="27" t="n">
        <x:f>F11*F12</x:f>
        <x:v>0</x:v>
      </x:c>
      <x:c r="G13" s="27" t="n">
        <x:f>G11*G12</x:f>
        <x:v>34000</x:v>
      </x:c>
      <x:c r="H13" s="27" t="n">
        <x:f>H11*H12</x:f>
        <x:v>34000</x:v>
      </x:c>
      <x:c r="I13" s="27" t="n">
        <x:f>I11*I12</x:f>
        <x:v>34000</x:v>
      </x:c>
      <x:c r="J13" s="27" t="n">
        <x:f>J11*J12</x:f>
        <x:v>34000</x:v>
      </x:c>
      <x:c r="K13" s="27" t="n">
        <x:f>K11*K12</x:f>
        <x:v>34000</x:v>
      </x:c>
      <x:c r="L13" s="27" t="n">
        <x:f>L11*L12</x:f>
        <x:v>34000</x:v>
      </x:c>
      <x:c r="M13" s="27" t="n">
        <x:f>M11*M12</x:f>
        <x:v>34000</x:v>
      </x:c>
      <x:c r="N13" s="27" t="n">
        <x:f>N11*N12</x:f>
        <x:v>34000</x:v>
      </x:c>
      <x:c r="O13" s="27" t="n">
        <x:f>O11*O12</x:f>
        <x:v>34000</x:v>
      </x:c>
    </x:row>
    <x:row r="14" ht="21" customHeight="1">
      <x:c r="A14" s="2"/>
      <x:c r="B14" s="2"/>
      <x:c r="C14" s="43" t="str">
        <x:v>EBITDA</x:v>
      </x:c>
      <x:c r="D14" s="49" t="n">
        <x:f>D9-D10-D13</x:f>
        <x:v>300000</x:v>
      </x:c>
      <x:c r="E14" s="49" t="n">
        <x:f>E9-E10-E13</x:f>
        <x:v>309000</x:v>
      </x:c>
      <x:c r="F14" s="49" t="n">
        <x:f>F9-F10-F13</x:f>
        <x:v>318090</x:v>
      </x:c>
      <x:c r="G14" s="49" t="n">
        <x:f>G9-G10-G13</x:f>
        <x:v>293270.8999999999</x:v>
      </x:c>
      <x:c r="H14" s="49" t="n">
        <x:f>H9-H10-H13</x:f>
        <x:v>302543.60899999994</x:v>
      </x:c>
      <x:c r="I14" s="49" t="n">
        <x:f>I9-I10-I13</x:f>
        <x:v>311909.0450899999</x:v>
      </x:c>
      <x:c r="J14" s="49" t="n">
        <x:f>J9-J10-J13</x:f>
        <x:v>321368.13554090005</x:v>
      </x:c>
      <x:c r="K14" s="49" t="n">
        <x:f>K9-K10-K13</x:f>
        <x:v>330921.8168963089</x:v>
      </x:c>
      <x:c r="L14" s="49" t="n">
        <x:f>L9-L10-L13</x:f>
        <x:v>340571.0350652721</x:v>
      </x:c>
      <x:c r="M14" s="49" t="n">
        <x:f>M9-M10-M13</x:f>
        <x:v>350316.7454159248</x:v>
      </x:c>
      <x:c r="N14" s="49" t="n">
        <x:f>N9-N10-N13</x:f>
        <x:v>360159.91287008417</x:v>
      </x:c>
      <x:c r="O14" s="49" t="n">
        <x:f>O9-O10-O13</x:f>
        <x:v>370101.51199878496</x:v>
      </x:c>
    </x:row>
    <x:row r="15" ht="21" customHeight="1">
      <x:c r="A15" s="2"/>
      <x:c r="B15" s="2"/>
      <x:c r="C15" s="5" t="str">
        <x:v>EBITDA margin</x:v>
      </x:c>
      <x:c r="D15" s="33" t="n">
        <x:f>IF(D6=0,"n.a.",D14/D6)</x:f>
        <x:v>0.15</x:v>
      </x:c>
      <x:c r="E15" s="33" t="n">
        <x:f>IF(E6=0,"n.a.",E14/E6)</x:f>
        <x:v>0.15297029702970297</x:v>
      </x:c>
      <x:c r="F15" s="33" t="n">
        <x:f>IF(F6=0,"n.a.",F14/F6)</x:f>
        <x:v>0.15591118517792374</x:v>
      </x:c>
      <x:c r="G15" s="33" t="n">
        <x:f>IF(G6=0,"n.a.",G14/G6)</x:f>
        <x:v>0.14232292310693667</x:v>
      </x:c>
      <x:c r="H15" s="33" t="n">
        <x:f>IF(H6=0,"n.a.",H14/H6)</x:f>
        <x:v>0.1453692307989472</x:v>
      </x:c>
      <x:c r="I15" s="33" t="n">
        <x:f>IF(I6=0,"n.a.",I14/I6)</x:f>
        <x:v>0.1483853770286606</x:v>
      </x:c>
      <x:c r="J15" s="33" t="n">
        <x:f>IF(J6=0,"n.a.",J14/J6)</x:f>
        <x:v>0.1513716604244165</x:v>
      </x:c>
      <x:c r="K15" s="33" t="n">
        <x:f>IF(K6=0,"n.a.",K14/K6)</x:f>
        <x:v>0.15432837665783802</x:v>
      </x:c>
      <x:c r="L15" s="33" t="n">
        <x:f>IF(L6=0,"n.a.",L14/L6)</x:f>
        <x:v>0.15725581847310702</x:v>
      </x:c>
      <x:c r="M15" s="33" t="n">
        <x:f>IF(M6=0,"n.a.",M14/M6)</x:f>
        <x:v>0.1601542757159475</x:v>
      </x:c>
      <x:c r="N15" s="33" t="n">
        <x:f>IF(N6=0,"n.a.",N14/N6)</x:f>
        <x:v>0.16302403536232432</x:v>
      </x:c>
      <x:c r="O15" s="33" t="n">
        <x:f>IF(O6=0,"n.a.",O14/O6)</x:f>
        <x:v>0.16586538154685573</x:v>
      </x:c>
    </x:row>
    <x:row r="16" ht="21" customHeight="1">
      <x:c r="A16" s="2"/>
      <x:c r="B16" s="2"/>
      <x:c r="C16" s="2"/>
      <x:c r="D16" s="28"/>
      <x:c r="E16" s="28"/>
      <x:c r="F16" s="28"/>
      <x:c r="G16" s="28"/>
      <x:c r="H16" s="28"/>
      <x:c r="I16" s="28"/>
      <x:c r="J16" s="28"/>
      <x:c r="K16" s="28"/>
      <x:c r="L16" s="28"/>
      <x:c r="M16" s="28"/>
      <x:c r="N16" s="28"/>
      <x:c r="O16" s="28"/>
    </x:row>
    <x:row r="17" ht="24" customHeight="1">
      <x:c r="A17" s="2"/>
      <x:c r="B17" s="2"/>
      <x:c r="C17" s="23" t="str">
        <x:v>Accounts receivable and accounts payable</x:v>
      </x:c>
      <x:c r="D17" s="29"/>
      <x:c r="E17" s="29"/>
      <x:c r="F17" s="29"/>
      <x:c r="G17" s="29"/>
      <x:c r="H17" s="29"/>
      <x:c r="I17" s="29"/>
      <x:c r="J17" s="29"/>
      <x:c r="K17" s="29"/>
      <x:c r="L17" s="29"/>
      <x:c r="M17" s="29"/>
      <x:c r="N17" s="29"/>
      <x:c r="O17" s="29"/>
    </x:row>
    <x:row r="18" ht="21" customHeight="1">
      <x:c r="A18" s="2"/>
      <x:c r="B18" s="2"/>
      <x:c r="C18" s="2" t="str">
        <x:v>Opening accounts receivable</x:v>
      </x:c>
      <x:c r="D18" s="26" t="n">
        <x:f>IF(ISNUMBER('Assumptions'!$D$8),'Assumptions'!$D$8,"Missing opening input")</x:f>
        <x:v>3000000</x:v>
      </x:c>
      <x:c r="E18" s="27" t="n">
        <x:f>D20</x:f>
        <x:v>3000000</x:v>
      </x:c>
      <x:c r="F18" s="27" t="n">
        <x:f>E20</x:f>
        <x:v>3030000</x:v>
      </x:c>
      <x:c r="G18" s="27" t="n">
        <x:f>F20</x:f>
        <x:v>3060300</x:v>
      </x:c>
      <x:c r="H18" s="27" t="n">
        <x:f>G20</x:f>
        <x:v>3090903</x:v>
      </x:c>
      <x:c r="I18" s="27" t="n">
        <x:f>H20</x:f>
        <x:v>3121812.0300000003</x:v>
      </x:c>
      <x:c r="J18" s="27" t="n">
        <x:f>I20</x:f>
        <x:v>3153030.1503000003</x:v>
      </x:c>
      <x:c r="K18" s="27" t="n">
        <x:f>J20</x:f>
        <x:v>3184560.451803</x:v>
      </x:c>
      <x:c r="L18" s="27" t="n">
        <x:f>K20</x:f>
        <x:v>3216406.0563210305</x:v>
      </x:c>
      <x:c r="M18" s="27" t="n">
        <x:f>L20</x:f>
        <x:v>3248570.116884241</x:v>
      </x:c>
      <x:c r="N18" s="27" t="n">
        <x:f>M20</x:f>
        <x:v>3281055.818053083</x:v>
      </x:c>
      <x:c r="O18" s="27" t="n">
        <x:f>N20</x:f>
        <x:v>3313866.3762336145</x:v>
      </x:c>
    </x:row>
    <x:row r="19" ht="21" customHeight="1">
      <x:c r="A19" s="2"/>
      <x:c r="B19" s="2"/>
      <x:c r="C19" s="2" t="str">
        <x:v>Days sales outstanding</x:v>
      </x:c>
      <x:c r="D19" s="38" t="n">
        <x:f>IF(ISNUMBER('Assumptions'!D26),'Assumptions'!D26,"Missing input")</x:f>
        <x:v>45</x:v>
      </x:c>
      <x:c r="E19" s="38" t="n">
        <x:f>IF(ISNUMBER('Assumptions'!E26),'Assumptions'!E26,"Missing input")</x:f>
        <x:v>45</x:v>
      </x:c>
      <x:c r="F19" s="38" t="n">
        <x:f>IF(ISNUMBER('Assumptions'!F26),'Assumptions'!F26,"Missing input")</x:f>
        <x:v>45</x:v>
      </x:c>
      <x:c r="G19" s="38" t="n">
        <x:f>IF(ISNUMBER('Assumptions'!G26),'Assumptions'!G26,"Missing input")</x:f>
        <x:v>45</x:v>
      </x:c>
      <x:c r="H19" s="38" t="n">
        <x:f>IF(ISNUMBER('Assumptions'!H26),'Assumptions'!H26,"Missing input")</x:f>
        <x:v>45</x:v>
      </x:c>
      <x:c r="I19" s="38" t="n">
        <x:f>IF(ISNUMBER('Assumptions'!I26),'Assumptions'!I26,"Missing input")</x:f>
        <x:v>45</x:v>
      </x:c>
      <x:c r="J19" s="38" t="n">
        <x:f>IF(ISNUMBER('Assumptions'!J26),'Assumptions'!J26,"Missing input")</x:f>
        <x:v>45</x:v>
      </x:c>
      <x:c r="K19" s="38" t="n">
        <x:f>IF(ISNUMBER('Assumptions'!K26),'Assumptions'!K26,"Missing input")</x:f>
        <x:v>45</x:v>
      </x:c>
      <x:c r="L19" s="38" t="n">
        <x:f>IF(ISNUMBER('Assumptions'!L26),'Assumptions'!L26,"Missing input")</x:f>
        <x:v>45</x:v>
      </x:c>
      <x:c r="M19" s="38" t="n">
        <x:f>IF(ISNUMBER('Assumptions'!M26),'Assumptions'!M26,"Missing input")</x:f>
        <x:v>45</x:v>
      </x:c>
      <x:c r="N19" s="38" t="n">
        <x:f>IF(ISNUMBER('Assumptions'!N26),'Assumptions'!N26,"Missing input")</x:f>
        <x:v>45</x:v>
      </x:c>
      <x:c r="O19" s="38" t="n">
        <x:f>IF(ISNUMBER('Assumptions'!O26),'Assumptions'!O26,"Missing input")</x:f>
        <x:v>45</x:v>
      </x:c>
    </x:row>
    <x:row r="20" ht="21" customHeight="1">
      <x:c r="A20" s="2"/>
      <x:c r="B20" s="2"/>
      <x:c r="C20" s="43" t="str">
        <x:v>Closing accounts receivable</x:v>
      </x:c>
      <x:c r="D20" s="49" t="n">
        <x:f>D6*D19/30</x:f>
        <x:v>3000000</x:v>
      </x:c>
      <x:c r="E20" s="49" t="n">
        <x:f>E6*E19/30</x:f>
        <x:v>3030000</x:v>
      </x:c>
      <x:c r="F20" s="49" t="n">
        <x:f>F6*F19/30</x:f>
        <x:v>3060300</x:v>
      </x:c>
      <x:c r="G20" s="49" t="n">
        <x:f>G6*G19/30</x:f>
        <x:v>3090903</x:v>
      </x:c>
      <x:c r="H20" s="49" t="n">
        <x:f>H6*H19/30</x:f>
        <x:v>3121812.0300000003</x:v>
      </x:c>
      <x:c r="I20" s="49" t="n">
        <x:f>I6*I19/30</x:f>
        <x:v>3153030.1503000003</x:v>
      </x:c>
      <x:c r="J20" s="49" t="n">
        <x:f>J6*J19/30</x:f>
        <x:v>3184560.451803</x:v>
      </x:c>
      <x:c r="K20" s="49" t="n">
        <x:f>K6*K19/30</x:f>
        <x:v>3216406.0563210305</x:v>
      </x:c>
      <x:c r="L20" s="49" t="n">
        <x:f>L6*L19/30</x:f>
        <x:v>3248570.116884241</x:v>
      </x:c>
      <x:c r="M20" s="49" t="n">
        <x:f>M6*M19/30</x:f>
        <x:v>3281055.818053083</x:v>
      </x:c>
      <x:c r="N20" s="49" t="n">
        <x:f>N6*N19/30</x:f>
        <x:v>3313866.3762336145</x:v>
      </x:c>
      <x:c r="O20" s="49" t="n">
        <x:f>O6*O19/30</x:f>
        <x:v>3347005.03999595</x:v>
      </x:c>
    </x:row>
    <x:row r="21" ht="21" customHeight="1">
      <x:c r="A21" s="2"/>
      <x:c r="B21" s="2"/>
      <x:c r="C21" s="2" t="str">
        <x:v>Increase in accounts receivable</x:v>
      </x:c>
      <x:c r="D21" s="27" t="n">
        <x:f>D20-D18</x:f>
        <x:v>0</x:v>
      </x:c>
      <x:c r="E21" s="27" t="n">
        <x:f>E20-E18</x:f>
        <x:v>30000</x:v>
      </x:c>
      <x:c r="F21" s="27" t="n">
        <x:f>F20-F18</x:f>
        <x:v>30300</x:v>
      </x:c>
      <x:c r="G21" s="27" t="n">
        <x:f>G20-G18</x:f>
        <x:v>30603</x:v>
      </x:c>
      <x:c r="H21" s="27" t="n">
        <x:f>H20-H18</x:f>
        <x:v>30909.03000000026</x:v>
      </x:c>
      <x:c r="I21" s="27" t="n">
        <x:f>I20-I18</x:f>
        <x:v>31218.120300000068</x:v>
      </x:c>
      <x:c r="J21" s="27" t="n">
        <x:f>J20-J18</x:f>
        <x:v>31530.30150299985</x:v>
      </x:c>
      <x:c r="K21" s="27" t="n">
        <x:f>K20-K18</x:f>
        <x:v>31845.604518030304</x:v>
      </x:c>
      <x:c r="L21" s="27" t="n">
        <x:f>L20-L18</x:f>
        <x:v>32164.060563210398</x:v>
      </x:c>
      <x:c r="M21" s="27" t="n">
        <x:f>M20-M18</x:f>
        <x:v>32485.701168842148</x:v>
      </x:c>
      <x:c r="N21" s="27" t="n">
        <x:f>N20-N18</x:f>
        <x:v>32810.55818053149</x:v>
      </x:c>
      <x:c r="O21" s="27" t="n">
        <x:f>O20-O18</x:f>
        <x:v>33138.663762335666</x:v>
      </x:c>
    </x:row>
    <x:row r="22" ht="21" customHeight="1">
      <x:c r="A22" s="2"/>
      <x:c r="B22" s="2"/>
      <x:c r="C22" s="2" t="str">
        <x:v>Customer collections</x:v>
      </x:c>
      <x:c r="D22" s="27" t="n">
        <x:f>D6-D21</x:f>
        <x:v>2000000</x:v>
      </x:c>
      <x:c r="E22" s="27" t="n">
        <x:f>E6-E21</x:f>
        <x:v>1990000</x:v>
      </x:c>
      <x:c r="F22" s="27" t="n">
        <x:f>F6-F21</x:f>
        <x:v>2009900</x:v>
      </x:c>
      <x:c r="G22" s="27" t="n">
        <x:f>G6-G21</x:f>
        <x:v>2029999</x:v>
      </x:c>
      <x:c r="H22" s="27" t="n">
        <x:f>H6-H21</x:f>
        <x:v>2050298.9899999998</x:v>
      </x:c>
      <x:c r="I22" s="27" t="n">
        <x:f>I6-I21</x:f>
        <x:v>2070801.9799000002</x:v>
      </x:c>
      <x:c r="J22" s="27" t="n">
        <x:f>J6-J21</x:f>
        <x:v>2091509.9996990003</x:v>
      </x:c>
      <x:c r="K22" s="27" t="n">
        <x:f>K6-K21</x:f>
        <x:v>2112425.09969599</x:v>
      </x:c>
      <x:c r="L22" s="27" t="n">
        <x:f>L6-L21</x:f>
        <x:v>2133549.35069295</x:v>
      </x:c>
      <x:c r="M22" s="27" t="n">
        <x:f>M6-M21</x:f>
        <x:v>2154884.84419988</x:v>
      </x:c>
      <x:c r="N22" s="27" t="n">
        <x:f>N6-N21</x:f>
        <x:v>2176433.692641878</x:v>
      </x:c>
      <x:c r="O22" s="27" t="n">
        <x:f>O6-O21</x:f>
        <x:v>2198198.029568298</x:v>
      </x:c>
    </x:row>
    <x:row r="23" ht="21" customHeight="1">
      <x:c r="A23" s="2"/>
      <x:c r="B23" s="2"/>
      <x:c r="C23" s="2"/>
      <x:c r="D23" s="28"/>
      <x:c r="E23" s="28"/>
      <x:c r="F23" s="28"/>
      <x:c r="G23" s="28"/>
      <x:c r="H23" s="28"/>
      <x:c r="I23" s="28"/>
      <x:c r="J23" s="28"/>
      <x:c r="K23" s="28"/>
      <x:c r="L23" s="28"/>
      <x:c r="M23" s="28"/>
      <x:c r="N23" s="28"/>
      <x:c r="O23" s="28"/>
    </x:row>
    <x:row r="24" ht="21" customHeight="1">
      <x:c r="A24" s="2"/>
      <x:c r="B24" s="2"/>
      <x:c r="C24" s="2" t="str">
        <x:v>Opening accounts payable</x:v>
      </x:c>
      <x:c r="D24" s="26" t="n">
        <x:f>IF(ISNUMBER('Assumptions'!$D$9),'Assumptions'!$D$9,"Missing opening input")</x:f>
        <x:v>1100000</x:v>
      </x:c>
      <x:c r="E24" s="27" t="n">
        <x:f>D26</x:f>
        <x:v>1100000</x:v>
      </x:c>
      <x:c r="F24" s="27" t="n">
        <x:f>E26</x:f>
        <x:v>1111000</x:v>
      </x:c>
      <x:c r="G24" s="27" t="n">
        <x:f>F26</x:f>
        <x:v>1122110</x:v>
      </x:c>
      <x:c r="H24" s="27" t="n">
        <x:f>G26</x:f>
        <x:v>1133331.1</x:v>
      </x:c>
      <x:c r="I24" s="27" t="n">
        <x:f>H26</x:f>
        <x:v>1144664.411</x:v>
      </x:c>
      <x:c r="J24" s="27" t="n">
        <x:f>I26</x:f>
        <x:v>1156111.0551100003</x:v>
      </x:c>
      <x:c r="K24" s="27" t="n">
        <x:f>J26</x:f>
        <x:v>1167672.1656611</x:v>
      </x:c>
      <x:c r="L24" s="27" t="n">
        <x:f>K26</x:f>
        <x:v>1179348.8873177113</x:v>
      </x:c>
      <x:c r="M24" s="27" t="n">
        <x:f>L26</x:f>
        <x:v>1191142.3761908885</x:v>
      </x:c>
      <x:c r="N24" s="27" t="n">
        <x:f>M26</x:f>
        <x:v>1203053.7999527974</x:v>
      </x:c>
      <x:c r="O24" s="27" t="n">
        <x:f>N26</x:f>
        <x:v>1215084.3379523254</x:v>
      </x:c>
    </x:row>
    <x:row r="25" ht="21" customHeight="1">
      <x:c r="A25" s="2"/>
      <x:c r="B25" s="2"/>
      <x:c r="C25" s="2" t="str">
        <x:v>Days payable outstanding</x:v>
      </x:c>
      <x:c r="D25" s="38" t="n">
        <x:f>IF(ISNUMBER('Assumptions'!D27),'Assumptions'!D27,"Missing input")</x:f>
        <x:v>30</x:v>
      </x:c>
      <x:c r="E25" s="38" t="n">
        <x:f>IF(ISNUMBER('Assumptions'!E27),'Assumptions'!E27,"Missing input")</x:f>
        <x:v>30</x:v>
      </x:c>
      <x:c r="F25" s="38" t="n">
        <x:f>IF(ISNUMBER('Assumptions'!F27),'Assumptions'!F27,"Missing input")</x:f>
        <x:v>30</x:v>
      </x:c>
      <x:c r="G25" s="38" t="n">
        <x:f>IF(ISNUMBER('Assumptions'!G27),'Assumptions'!G27,"Missing input")</x:f>
        <x:v>30</x:v>
      </x:c>
      <x:c r="H25" s="38" t="n">
        <x:f>IF(ISNUMBER('Assumptions'!H27),'Assumptions'!H27,"Missing input")</x:f>
        <x:v>30</x:v>
      </x:c>
      <x:c r="I25" s="38" t="n">
        <x:f>IF(ISNUMBER('Assumptions'!I27),'Assumptions'!I27,"Missing input")</x:f>
        <x:v>30</x:v>
      </x:c>
      <x:c r="J25" s="38" t="n">
        <x:f>IF(ISNUMBER('Assumptions'!J27),'Assumptions'!J27,"Missing input")</x:f>
        <x:v>30</x:v>
      </x:c>
      <x:c r="K25" s="38" t="n">
        <x:f>IF(ISNUMBER('Assumptions'!K27),'Assumptions'!K27,"Missing input")</x:f>
        <x:v>30</x:v>
      </x:c>
      <x:c r="L25" s="38" t="n">
        <x:f>IF(ISNUMBER('Assumptions'!L27),'Assumptions'!L27,"Missing input")</x:f>
        <x:v>30</x:v>
      </x:c>
      <x:c r="M25" s="38" t="n">
        <x:f>IF(ISNUMBER('Assumptions'!M27),'Assumptions'!M27,"Missing input")</x:f>
        <x:v>30</x:v>
      </x:c>
      <x:c r="N25" s="38" t="n">
        <x:f>IF(ISNUMBER('Assumptions'!N27),'Assumptions'!N27,"Missing input")</x:f>
        <x:v>30</x:v>
      </x:c>
      <x:c r="O25" s="38" t="n">
        <x:f>IF(ISNUMBER('Assumptions'!O27),'Assumptions'!O27,"Missing input")</x:f>
        <x:v>30</x:v>
      </x:c>
    </x:row>
    <x:row r="26" ht="21" customHeight="1">
      <x:c r="A26" s="2"/>
      <x:c r="B26" s="2"/>
      <x:c r="C26" s="43" t="str">
        <x:v>Closing accounts payable</x:v>
      </x:c>
      <x:c r="D26" s="49" t="n">
        <x:f>D8*D25/30</x:f>
        <x:v>1100000</x:v>
      </x:c>
      <x:c r="E26" s="49" t="n">
        <x:f>E8*E25/30</x:f>
        <x:v>1111000</x:v>
      </x:c>
      <x:c r="F26" s="49" t="n">
        <x:f>F8*F25/30</x:f>
        <x:v>1122110</x:v>
      </x:c>
      <x:c r="G26" s="49" t="n">
        <x:f>G8*G25/30</x:f>
        <x:v>1133331.1</x:v>
      </x:c>
      <x:c r="H26" s="49" t="n">
        <x:f>H8*H25/30</x:f>
        <x:v>1144664.411</x:v>
      </x:c>
      <x:c r="I26" s="49" t="n">
        <x:f>I8*I25/30</x:f>
        <x:v>1156111.0551100003</x:v>
      </x:c>
      <x:c r="J26" s="49" t="n">
        <x:f>J8*J25/30</x:f>
        <x:v>1167672.1656611</x:v>
      </x:c>
      <x:c r="K26" s="49" t="n">
        <x:f>K8*K25/30</x:f>
        <x:v>1179348.8873177113</x:v>
      </x:c>
      <x:c r="L26" s="49" t="n">
        <x:f>L8*L25/30</x:f>
        <x:v>1191142.3761908885</x:v>
      </x:c>
      <x:c r="M26" s="49" t="n">
        <x:f>M8*M25/30</x:f>
        <x:v>1203053.7999527974</x:v>
      </x:c>
      <x:c r="N26" s="49" t="n">
        <x:f>N8*N25/30</x:f>
        <x:v>1215084.3379523254</x:v>
      </x:c>
      <x:c r="O26" s="49" t="n">
        <x:f>O8*O25/30</x:f>
        <x:v>1227235.1813318485</x:v>
      </x:c>
    </x:row>
    <x:row r="27" ht="21" customHeight="1">
      <x:c r="A27" s="2"/>
      <x:c r="B27" s="2"/>
      <x:c r="C27" s="2" t="str">
        <x:v>Increase in accounts payable</x:v>
      </x:c>
      <x:c r="D27" s="27" t="n">
        <x:f>D26-D24</x:f>
        <x:v>0</x:v>
      </x:c>
      <x:c r="E27" s="27" t="n">
        <x:f>E26-E24</x:f>
        <x:v>11000</x:v>
      </x:c>
      <x:c r="F27" s="27" t="n">
        <x:f>F26-F24</x:f>
        <x:v>11110</x:v>
      </x:c>
      <x:c r="G27" s="27" t="n">
        <x:f>G26-G24</x:f>
        <x:v>11221.100000000093</x:v>
      </x:c>
      <x:c r="H27" s="27" t="n">
        <x:f>H26-H24</x:f>
        <x:v>11333.310999999987</x:v>
      </x:c>
      <x:c r="I27" s="27" t="n">
        <x:f>I26-I24</x:f>
        <x:v>11446.644110000227</x:v>
      </x:c>
      <x:c r="J27" s="27" t="n">
        <x:f>J26-J24</x:f>
        <x:v>11561.110551099759</x:v>
      </x:c>
      <x:c r="K27" s="27" t="n">
        <x:f>K26-K24</x:f>
        <x:v>11676.72165661119</x:v>
      </x:c>
      <x:c r="L27" s="27" t="n">
        <x:f>L26-L24</x:f>
        <x:v>11793.488873177208</x:v>
      </x:c>
      <x:c r="M27" s="27" t="n">
        <x:f>M26-M24</x:f>
        <x:v>11911.423761908896</x:v>
      </x:c>
      <x:c r="N27" s="27" t="n">
        <x:f>N26-N24</x:f>
        <x:v>12030.537999527995</x:v>
      </x:c>
      <x:c r="O27" s="27" t="n">
        <x:f>O26-O24</x:f>
        <x:v>12150.84337952314</x:v>
      </x:c>
    </x:row>
    <x:row r="28" ht="21" customHeight="1">
      <x:c r="A28" s="2"/>
      <x:c r="B28" s="2"/>
      <x:c r="C28" s="2" t="str">
        <x:v>Direct-cost vendor payments</x:v>
      </x:c>
      <x:c r="D28" s="27" t="n">
        <x:f>D8-D27</x:f>
        <x:v>1100000</x:v>
      </x:c>
      <x:c r="E28" s="27" t="n">
        <x:f>E8-E27</x:f>
        <x:v>1100000</x:v>
      </x:c>
      <x:c r="F28" s="27" t="n">
        <x:f>F8-F27</x:f>
        <x:v>1111000</x:v>
      </x:c>
      <x:c r="G28" s="27" t="n">
        <x:f>G8-G27</x:f>
        <x:v>1122110</x:v>
      </x:c>
      <x:c r="H28" s="27" t="n">
        <x:f>H8-H27</x:f>
        <x:v>1133331.1</x:v>
      </x:c>
      <x:c r="I28" s="27" t="n">
        <x:f>I8-I27</x:f>
        <x:v>1144664.411</x:v>
      </x:c>
      <x:c r="J28" s="27" t="n">
        <x:f>J8-J27</x:f>
        <x:v>1156111.0551100003</x:v>
      </x:c>
      <x:c r="K28" s="27" t="n">
        <x:f>K8-K27</x:f>
        <x:v>1167672.1656611</x:v>
      </x:c>
      <x:c r="L28" s="27" t="n">
        <x:f>L8-L27</x:f>
        <x:v>1179348.8873177113</x:v>
      </x:c>
      <x:c r="M28" s="27" t="n">
        <x:f>M8-M27</x:f>
        <x:v>1191142.3761908885</x:v>
      </x:c>
      <x:c r="N28" s="27" t="n">
        <x:f>N8-N27</x:f>
        <x:v>1203053.7999527974</x:v>
      </x:c>
      <x:c r="O28" s="27" t="n">
        <x:f>O8-O27</x:f>
        <x:v>1215084.3379523254</x:v>
      </x:c>
    </x:row>
    <x:row r="29" ht="21" customHeight="1">
      <x:c r="A29" s="2"/>
      <x:c r="B29" s="2"/>
      <x:c r="C29" s="2"/>
      <x:c r="D29" s="28"/>
      <x:c r="E29" s="28"/>
      <x:c r="F29" s="28"/>
      <x:c r="G29" s="28"/>
      <x:c r="H29" s="28"/>
      <x:c r="I29" s="28"/>
      <x:c r="J29" s="28"/>
      <x:c r="K29" s="28"/>
      <x:c r="L29" s="28"/>
      <x:c r="M29" s="28"/>
      <x:c r="N29" s="28"/>
      <x:c r="O29" s="28"/>
    </x:row>
    <x:row r="30" ht="24" customHeight="1">
      <x:c r="A30" s="2"/>
      <x:c r="B30" s="2"/>
      <x:c r="C30" s="23" t="str">
        <x:v>Debt and interest</x:v>
      </x:c>
      <x:c r="D30" s="29"/>
      <x:c r="E30" s="29"/>
      <x:c r="F30" s="29"/>
      <x:c r="G30" s="29"/>
      <x:c r="H30" s="29"/>
      <x:c r="I30" s="29"/>
      <x:c r="J30" s="29"/>
      <x:c r="K30" s="29"/>
      <x:c r="L30" s="29"/>
      <x:c r="M30" s="29"/>
      <x:c r="N30" s="29"/>
      <x:c r="O30" s="29"/>
    </x:row>
    <x:row r="31" ht="21" customHeight="1">
      <x:c r="A31" s="2"/>
      <x:c r="B31" s="2"/>
      <x:c r="C31" s="2" t="str">
        <x:v>Opening gross debt</x:v>
      </x:c>
      <x:c r="D31" s="26" t="n">
        <x:f>IF(ISNUMBER('Assumptions'!$D$11),'Assumptions'!$D$11,"Missing opening input")</x:f>
        <x:v>12000000</x:v>
      </x:c>
      <x:c r="E31" s="27" t="n">
        <x:f>D35</x:f>
        <x:v>11950000</x:v>
      </x:c>
      <x:c r="F31" s="27" t="n">
        <x:f>E35</x:f>
        <x:v>11900000</x:v>
      </x:c>
      <x:c r="G31" s="27" t="n">
        <x:f>F35</x:f>
        <x:v>11850000</x:v>
      </x:c>
      <x:c r="H31" s="27" t="n">
        <x:f>G35</x:f>
        <x:v>11800000</x:v>
      </x:c>
      <x:c r="I31" s="27" t="n">
        <x:f>H35</x:f>
        <x:v>11750000</x:v>
      </x:c>
      <x:c r="J31" s="27" t="n">
        <x:f>I35</x:f>
        <x:v>11700000</x:v>
      </x:c>
      <x:c r="K31" s="27" t="n">
        <x:f>J35</x:f>
        <x:v>11650000</x:v>
      </x:c>
      <x:c r="L31" s="27" t="n">
        <x:f>K35</x:f>
        <x:v>11600000</x:v>
      </x:c>
      <x:c r="M31" s="27" t="n">
        <x:f>L35</x:f>
        <x:v>11550000</x:v>
      </x:c>
      <x:c r="N31" s="27" t="n">
        <x:f>M35</x:f>
        <x:v>11500000</x:v>
      </x:c>
      <x:c r="O31" s="27" t="n">
        <x:f>N35</x:f>
        <x:v>11450000</x:v>
      </x:c>
    </x:row>
    <x:row r="32" ht="21" customHeight="1">
      <x:c r="A32" s="2"/>
      <x:c r="B32" s="2"/>
      <x:c r="C32" s="5" t="str">
        <x:v>Annual interest rate</x:v>
      </x:c>
      <x:c r="D32" s="31" t="n">
        <x:f>IF(ISNUMBER('Assumptions'!D28),'Assumptions'!D28,"Missing input")</x:f>
        <x:v>0.08</x:v>
      </x:c>
      <x:c r="E32" s="31" t="n">
        <x:f>IF(ISNUMBER('Assumptions'!E28),'Assumptions'!E28,"Missing input")</x:f>
        <x:v>0.08</x:v>
      </x:c>
      <x:c r="F32" s="31" t="n">
        <x:f>IF(ISNUMBER('Assumptions'!F28),'Assumptions'!F28,"Missing input")</x:f>
        <x:v>0.08</x:v>
      </x:c>
      <x:c r="G32" s="31" t="n">
        <x:f>IF(ISNUMBER('Assumptions'!G28),'Assumptions'!G28,"Missing input")</x:f>
        <x:v>0.08</x:v>
      </x:c>
      <x:c r="H32" s="31" t="n">
        <x:f>IF(ISNUMBER('Assumptions'!H28),'Assumptions'!H28,"Missing input")</x:f>
        <x:v>0.08</x:v>
      </x:c>
      <x:c r="I32" s="31" t="n">
        <x:f>IF(ISNUMBER('Assumptions'!I28),'Assumptions'!I28,"Missing input")</x:f>
        <x:v>0.08</x:v>
      </x:c>
      <x:c r="J32" s="31" t="n">
        <x:f>IF(ISNUMBER('Assumptions'!J28),'Assumptions'!J28,"Missing input")</x:f>
        <x:v>0.08</x:v>
      </x:c>
      <x:c r="K32" s="31" t="n">
        <x:f>IF(ISNUMBER('Assumptions'!K28),'Assumptions'!K28,"Missing input")</x:f>
        <x:v>0.08</x:v>
      </x:c>
      <x:c r="L32" s="31" t="n">
        <x:f>IF(ISNUMBER('Assumptions'!L28),'Assumptions'!L28,"Missing input")</x:f>
        <x:v>0.08</x:v>
      </x:c>
      <x:c r="M32" s="31" t="n">
        <x:f>IF(ISNUMBER('Assumptions'!M28),'Assumptions'!M28,"Missing input")</x:f>
        <x:v>0.08</x:v>
      </x:c>
      <x:c r="N32" s="31" t="n">
        <x:f>IF(ISNUMBER('Assumptions'!N28),'Assumptions'!N28,"Missing input")</x:f>
        <x:v>0.08</x:v>
      </x:c>
      <x:c r="O32" s="31" t="n">
        <x:f>IF(ISNUMBER('Assumptions'!O28),'Assumptions'!O28,"Missing input")</x:f>
        <x:v>0.08</x:v>
      </x:c>
    </x:row>
    <x:row r="33" ht="21" customHeight="1">
      <x:c r="A33" s="2"/>
      <x:c r="B33" s="2"/>
      <x:c r="C33" s="2" t="str">
        <x:v>Cash interest</x:v>
      </x:c>
      <x:c r="D33" s="27" t="n">
        <x:f>D31*D32/12</x:f>
        <x:v>80000</x:v>
      </x:c>
      <x:c r="E33" s="27" t="n">
        <x:f>E31*E32/12</x:f>
        <x:v>79666.66666666667</x:v>
      </x:c>
      <x:c r="F33" s="27" t="n">
        <x:f>F31*F32/12</x:f>
        <x:v>79333.33333333333</x:v>
      </x:c>
      <x:c r="G33" s="27" t="n">
        <x:f>G31*G32/12</x:f>
        <x:v>79000</x:v>
      </x:c>
      <x:c r="H33" s="27" t="n">
        <x:f>H31*H32/12</x:f>
        <x:v>78666.66666666667</x:v>
      </x:c>
      <x:c r="I33" s="27" t="n">
        <x:f>I31*I32/12</x:f>
        <x:v>78333.33333333333</x:v>
      </x:c>
      <x:c r="J33" s="27" t="n">
        <x:f>J31*J32/12</x:f>
        <x:v>78000</x:v>
      </x:c>
      <x:c r="K33" s="27" t="n">
        <x:f>K31*K32/12</x:f>
        <x:v>77666.66666666667</x:v>
      </x:c>
      <x:c r="L33" s="27" t="n">
        <x:f>L31*L32/12</x:f>
        <x:v>77333.33333333333</x:v>
      </x:c>
      <x:c r="M33" s="27" t="n">
        <x:f>M31*M32/12</x:f>
        <x:v>77000</x:v>
      </x:c>
      <x:c r="N33" s="27" t="n">
        <x:f>N31*N32/12</x:f>
        <x:v>76666.66666666667</x:v>
      </x:c>
      <x:c r="O33" s="27" t="n">
        <x:f>O31*O32/12</x:f>
        <x:v>76333.33333333333</x:v>
      </x:c>
    </x:row>
    <x:row r="34" ht="21" customHeight="1">
      <x:c r="A34" s="2"/>
      <x:c r="B34" s="2"/>
      <x:c r="C34" s="2" t="str">
        <x:v>Principal repayment</x:v>
      </x:c>
      <x:c r="D34" s="26" t="n">
        <x:f>IF(ISNUMBER('Assumptions'!D29),MIN(D31,'Assumptions'!D29),"Missing principal input")</x:f>
        <x:v>50000</x:v>
      </x:c>
      <x:c r="E34" s="26" t="n">
        <x:f>IF(ISNUMBER('Assumptions'!E29),MIN(E31,'Assumptions'!E29),"Missing principal input")</x:f>
        <x:v>50000</x:v>
      </x:c>
      <x:c r="F34" s="26" t="n">
        <x:f>IF(ISNUMBER('Assumptions'!F29),MIN(F31,'Assumptions'!F29),"Missing principal input")</x:f>
        <x:v>50000</x:v>
      </x:c>
      <x:c r="G34" s="26" t="n">
        <x:f>IF(ISNUMBER('Assumptions'!G29),MIN(G31,'Assumptions'!G29),"Missing principal input")</x:f>
        <x:v>50000</x:v>
      </x:c>
      <x:c r="H34" s="26" t="n">
        <x:f>IF(ISNUMBER('Assumptions'!H29),MIN(H31,'Assumptions'!H29),"Missing principal input")</x:f>
        <x:v>50000</x:v>
      </x:c>
      <x:c r="I34" s="26" t="n">
        <x:f>IF(ISNUMBER('Assumptions'!I29),MIN(I31,'Assumptions'!I29),"Missing principal input")</x:f>
        <x:v>50000</x:v>
      </x:c>
      <x:c r="J34" s="26" t="n">
        <x:f>IF(ISNUMBER('Assumptions'!J29),MIN(J31,'Assumptions'!J29),"Missing principal input")</x:f>
        <x:v>50000</x:v>
      </x:c>
      <x:c r="K34" s="26" t="n">
        <x:f>IF(ISNUMBER('Assumptions'!K29),MIN(K31,'Assumptions'!K29),"Missing principal input")</x:f>
        <x:v>50000</x:v>
      </x:c>
      <x:c r="L34" s="26" t="n">
        <x:f>IF(ISNUMBER('Assumptions'!L29),MIN(L31,'Assumptions'!L29),"Missing principal input")</x:f>
        <x:v>50000</x:v>
      </x:c>
      <x:c r="M34" s="26" t="n">
        <x:f>IF(ISNUMBER('Assumptions'!M29),MIN(M31,'Assumptions'!M29),"Missing principal input")</x:f>
        <x:v>50000</x:v>
      </x:c>
      <x:c r="N34" s="26" t="n">
        <x:f>IF(ISNUMBER('Assumptions'!N29),MIN(N31,'Assumptions'!N29),"Missing principal input")</x:f>
        <x:v>50000</x:v>
      </x:c>
      <x:c r="O34" s="26" t="n">
        <x:f>IF(ISNUMBER('Assumptions'!O29),MIN(O31,'Assumptions'!O29),"Missing principal input")</x:f>
        <x:v>50000</x:v>
      </x:c>
    </x:row>
    <x:row r="35" ht="21" customHeight="1">
      <x:c r="A35" s="2"/>
      <x:c r="B35" s="2"/>
      <x:c r="C35" s="43" t="str">
        <x:v>Closing gross debt</x:v>
      </x:c>
      <x:c r="D35" s="49" t="n">
        <x:f>D31-D34</x:f>
        <x:v>11950000</x:v>
      </x:c>
      <x:c r="E35" s="49" t="n">
        <x:f>E31-E34</x:f>
        <x:v>11900000</x:v>
      </x:c>
      <x:c r="F35" s="49" t="n">
        <x:f>F31-F34</x:f>
        <x:v>11850000</x:v>
      </x:c>
      <x:c r="G35" s="49" t="n">
        <x:f>G31-G34</x:f>
        <x:v>11800000</x:v>
      </x:c>
      <x:c r="H35" s="49" t="n">
        <x:f>H31-H34</x:f>
        <x:v>11750000</x:v>
      </x:c>
      <x:c r="I35" s="49" t="n">
        <x:f>I31-I34</x:f>
        <x:v>11700000</x:v>
      </x:c>
      <x:c r="J35" s="49" t="n">
        <x:f>J31-J34</x:f>
        <x:v>11650000</x:v>
      </x:c>
      <x:c r="K35" s="49" t="n">
        <x:f>K31-K34</x:f>
        <x:v>11600000</x:v>
      </x:c>
      <x:c r="L35" s="49" t="n">
        <x:f>L31-L34</x:f>
        <x:v>11550000</x:v>
      </x:c>
      <x:c r="M35" s="49" t="n">
        <x:f>M31-M34</x:f>
        <x:v>11500000</x:v>
      </x:c>
      <x:c r="N35" s="49" t="n">
        <x:f>N31-N34</x:f>
        <x:v>11450000</x:v>
      </x:c>
      <x:c r="O35" s="49" t="n">
        <x:f>O31-O34</x:f>
        <x:v>11400000</x:v>
      </x:c>
    </x:row>
    <x:row r="36" ht="21" customHeight="1">
      <x:c r="A36" s="2"/>
      <x:c r="B36" s="2"/>
      <x:c r="C36" s="2"/>
      <x:c r="D36" s="28"/>
      <x:c r="E36" s="28"/>
      <x:c r="F36" s="28"/>
      <x:c r="G36" s="28"/>
      <x:c r="H36" s="28"/>
      <x:c r="I36" s="28"/>
      <x:c r="J36" s="28"/>
      <x:c r="K36" s="28"/>
      <x:c r="L36" s="28"/>
      <x:c r="M36" s="28"/>
      <x:c r="N36" s="28"/>
      <x:c r="O36" s="28"/>
    </x:row>
    <x:row r="37" ht="24" customHeight="1">
      <x:c r="A37" s="2"/>
      <x:c r="B37" s="2"/>
      <x:c r="C37" s="23" t="str">
        <x:v>Cash flow</x:v>
      </x:c>
      <x:c r="D37" s="29"/>
      <x:c r="E37" s="29"/>
      <x:c r="F37" s="29"/>
      <x:c r="G37" s="29"/>
      <x:c r="H37" s="29"/>
      <x:c r="I37" s="29"/>
      <x:c r="J37" s="29"/>
      <x:c r="K37" s="29"/>
      <x:c r="L37" s="29"/>
      <x:c r="M37" s="29"/>
      <x:c r="N37" s="29"/>
      <x:c r="O37" s="29"/>
    </x:row>
    <x:row r="38" ht="21" customHeight="1">
      <x:c r="A38" s="2"/>
      <x:c r="B38" s="2"/>
      <x:c r="C38" s="2" t="str">
        <x:v>Opening cash</x:v>
      </x:c>
      <x:c r="D38" s="26" t="n">
        <x:f>IF(ISNUMBER('Assumptions'!$D$10),'Assumptions'!$D$10,"Missing opening input")</x:f>
        <x:v>2000000</x:v>
      </x:c>
      <x:c r="E38" s="27" t="n">
        <x:f>D47</x:f>
        <x:v>2075000</x:v>
      </x:c>
      <x:c r="F38" s="27" t="n">
        <x:f>E47</x:f>
        <x:v>2138000</x:v>
      </x:c>
      <x:c r="G38" s="27" t="n">
        <x:f>F47</x:f>
        <x:v>2207877.5</x:v>
      </x:c>
      <x:c r="H38" s="27" t="n">
        <x:f>G47</x:f>
        <x:v>2259198.775</x:v>
      </x:c>
      <x:c r="I38" s="27" t="n">
        <x:f>H47</x:f>
        <x:v>2317530.7627499998</x:v>
      </x:c>
      <x:c r="J38" s="27" t="n">
        <x:f>I47</x:f>
        <x:v>2382941.0703775</x:v>
      </x:c>
      <x:c r="K38" s="27" t="n">
        <x:f>J47</x:f>
        <x:v>2455497.981081275</x:v>
      </x:c>
      <x:c r="L38" s="27" t="n">
        <x:f>K47</x:f>
        <x:v>2535270.4608920873</x:v>
      </x:c>
      <x:c r="M38" s="27" t="n">
        <x:f>L47</x:f>
        <x:v>2622328.1655010083</x:v>
      </x:c>
      <x:c r="N38" s="27" t="n">
        <x:f>M47</x:f>
        <x:v>2716741.4471560186</x:v>
      </x:c>
      <x:c r="O38" s="27" t="n">
        <x:f>N47</x:f>
        <x:v>2818581.3616275783</x:v>
      </x:c>
    </x:row>
    <x:row r="39" ht="21" customHeight="1">
      <x:c r="A39" s="2"/>
      <x:c r="B39" s="2"/>
      <x:c r="C39" s="2" t="str">
        <x:v>EBITDA</x:v>
      </x:c>
      <x:c r="D39" s="27" t="n">
        <x:f>D14</x:f>
        <x:v>300000</x:v>
      </x:c>
      <x:c r="E39" s="27" t="n">
        <x:f>E14</x:f>
        <x:v>309000</x:v>
      </x:c>
      <x:c r="F39" s="27" t="n">
        <x:f>F14</x:f>
        <x:v>318090</x:v>
      </x:c>
      <x:c r="G39" s="27" t="n">
        <x:f>G14</x:f>
        <x:v>293270.8999999999</x:v>
      </x:c>
      <x:c r="H39" s="27" t="n">
        <x:f>H14</x:f>
        <x:v>302543.60899999994</x:v>
      </x:c>
      <x:c r="I39" s="27" t="n">
        <x:f>I14</x:f>
        <x:v>311909.0450899999</x:v>
      </x:c>
      <x:c r="J39" s="27" t="n">
        <x:f>J14</x:f>
        <x:v>321368.13554090005</x:v>
      </x:c>
      <x:c r="K39" s="27" t="n">
        <x:f>K14</x:f>
        <x:v>330921.8168963089</x:v>
      </x:c>
      <x:c r="L39" s="27" t="n">
        <x:f>L14</x:f>
        <x:v>340571.0350652721</x:v>
      </x:c>
      <x:c r="M39" s="27" t="n">
        <x:f>M14</x:f>
        <x:v>350316.7454159248</x:v>
      </x:c>
      <x:c r="N39" s="27" t="n">
        <x:f>N14</x:f>
        <x:v>360159.91287008417</x:v>
      </x:c>
      <x:c r="O39" s="27" t="n">
        <x:f>O14</x:f>
        <x:v>370101.51199878496</x:v>
      </x:c>
    </x:row>
    <x:row r="40" ht="21" customHeight="1">
      <x:c r="A40" s="2"/>
      <x:c r="B40" s="2"/>
      <x:c r="C40" s="2" t="str">
        <x:v>Accounts receivable cash effect</x:v>
      </x:c>
      <x:c r="D40" s="27" t="n">
        <x:f>-D21</x:f>
        <x:v>0</x:v>
      </x:c>
      <x:c r="E40" s="27" t="n">
        <x:f>-E21</x:f>
        <x:v>-30000</x:v>
      </x:c>
      <x:c r="F40" s="27" t="n">
        <x:f>-F21</x:f>
        <x:v>-30300</x:v>
      </x:c>
      <x:c r="G40" s="27" t="n">
        <x:f>-G21</x:f>
        <x:v>-30603</x:v>
      </x:c>
      <x:c r="H40" s="27" t="n">
        <x:f>-H21</x:f>
        <x:v>-30909.03000000026</x:v>
      </x:c>
      <x:c r="I40" s="27" t="n">
        <x:f>-I21</x:f>
        <x:v>-31218.120300000068</x:v>
      </x:c>
      <x:c r="J40" s="27" t="n">
        <x:f>-J21</x:f>
        <x:v>-31530.30150299985</x:v>
      </x:c>
      <x:c r="K40" s="27" t="n">
        <x:f>-K21</x:f>
        <x:v>-31845.604518030304</x:v>
      </x:c>
      <x:c r="L40" s="27" t="n">
        <x:f>-L21</x:f>
        <x:v>-32164.060563210398</x:v>
      </x:c>
      <x:c r="M40" s="27" t="n">
        <x:f>-M21</x:f>
        <x:v>-32485.701168842148</x:v>
      </x:c>
      <x:c r="N40" s="27" t="n">
        <x:f>-N21</x:f>
        <x:v>-32810.55818053149</x:v>
      </x:c>
      <x:c r="O40" s="27" t="n">
        <x:f>-O21</x:f>
        <x:v>-33138.663762335666</x:v>
      </x:c>
    </x:row>
    <x:row r="41" ht="21" customHeight="1">
      <x:c r="A41" s="2"/>
      <x:c r="B41" s="2"/>
      <x:c r="C41" s="2" t="str">
        <x:v>Accounts payable cash effect</x:v>
      </x:c>
      <x:c r="D41" s="27" t="n">
        <x:f>D27</x:f>
        <x:v>0</x:v>
      </x:c>
      <x:c r="E41" s="27" t="n">
        <x:f>E27</x:f>
        <x:v>11000</x:v>
      </x:c>
      <x:c r="F41" s="27" t="n">
        <x:f>F27</x:f>
        <x:v>11110</x:v>
      </x:c>
      <x:c r="G41" s="27" t="n">
        <x:f>G27</x:f>
        <x:v>11221.100000000093</x:v>
      </x:c>
      <x:c r="H41" s="27" t="n">
        <x:f>H27</x:f>
        <x:v>11333.310999999987</x:v>
      </x:c>
      <x:c r="I41" s="27" t="n">
        <x:f>I27</x:f>
        <x:v>11446.644110000227</x:v>
      </x:c>
      <x:c r="J41" s="27" t="n">
        <x:f>J27</x:f>
        <x:v>11561.110551099759</x:v>
      </x:c>
      <x:c r="K41" s="27" t="n">
        <x:f>K27</x:f>
        <x:v>11676.72165661119</x:v>
      </x:c>
      <x:c r="L41" s="27" t="n">
        <x:f>L27</x:f>
        <x:v>11793.488873177208</x:v>
      </x:c>
      <x:c r="M41" s="27" t="n">
        <x:f>M27</x:f>
        <x:v>11911.423761908896</x:v>
      </x:c>
      <x:c r="N41" s="27" t="n">
        <x:f>N27</x:f>
        <x:v>12030.537999527995</x:v>
      </x:c>
      <x:c r="O41" s="27" t="n">
        <x:f>O27</x:f>
        <x:v>12150.84337952314</x:v>
      </x:c>
    </x:row>
    <x:row r="42" ht="21" customHeight="1">
      <x:c r="A42" s="2"/>
      <x:c r="B42" s="2"/>
      <x:c r="C42" s="2" t="str">
        <x:v>Cash interest</x:v>
      </x:c>
      <x:c r="D42" s="27" t="n">
        <x:f>-D33</x:f>
        <x:v>-80000</x:v>
      </x:c>
      <x:c r="E42" s="27" t="n">
        <x:f>-E33</x:f>
        <x:v>-79666.66666666667</x:v>
      </x:c>
      <x:c r="F42" s="27" t="n">
        <x:f>-F33</x:f>
        <x:v>-79333.33333333333</x:v>
      </x:c>
      <x:c r="G42" s="27" t="n">
        <x:f>-G33</x:f>
        <x:v>-79000</x:v>
      </x:c>
      <x:c r="H42" s="27" t="n">
        <x:f>-H33</x:f>
        <x:v>-78666.66666666667</x:v>
      </x:c>
      <x:c r="I42" s="27" t="n">
        <x:f>-I33</x:f>
        <x:v>-78333.33333333333</x:v>
      </x:c>
      <x:c r="J42" s="27" t="n">
        <x:f>-J33</x:f>
        <x:v>-78000</x:v>
      </x:c>
      <x:c r="K42" s="27" t="n">
        <x:f>-K33</x:f>
        <x:v>-77666.66666666667</x:v>
      </x:c>
      <x:c r="L42" s="27" t="n">
        <x:f>-L33</x:f>
        <x:v>-77333.33333333333</x:v>
      </x:c>
      <x:c r="M42" s="27" t="n">
        <x:f>-M33</x:f>
        <x:v>-77000</x:v>
      </x:c>
      <x:c r="N42" s="27" t="n">
        <x:f>-N33</x:f>
        <x:v>-76666.66666666667</x:v>
      </x:c>
      <x:c r="O42" s="27" t="n">
        <x:f>-O33</x:f>
        <x:v>-76333.33333333333</x:v>
      </x:c>
    </x:row>
    <x:row r="43" ht="21" customHeight="1">
      <x:c r="A43" s="2"/>
      <x:c r="B43" s="2"/>
      <x:c r="C43" s="2" t="str">
        <x:v>Illustrative cash taxes</x:v>
      </x:c>
      <x:c r="D43" s="26" t="n">
        <x:f>IF(ISNUMBER('Assumptions'!D31),-MAX(D14-D33,0)*'Assumptions'!D31,"Missing tax input")</x:f>
        <x:v>-55000</x:v>
      </x:c>
      <x:c r="E43" s="26" t="n">
        <x:f>IF(ISNUMBER('Assumptions'!E31),-MAX(E14-E33,0)*'Assumptions'!E31,"Missing tax input")</x:f>
        <x:v>-57333.33333333333</x:v>
      </x:c>
      <x:c r="F43" s="26" t="n">
        <x:f>IF(ISNUMBER('Assumptions'!F31),-MAX(F14-F33,0)*'Assumptions'!F31,"Missing tax input")</x:f>
        <x:v>-59689.16666666667</x:v>
      </x:c>
      <x:c r="G43" s="26" t="n">
        <x:f>IF(ISNUMBER('Assumptions'!G31),-MAX(G14-G33,0)*'Assumptions'!G31,"Missing tax input")</x:f>
        <x:v>-53567.72499999998</x:v>
      </x:c>
      <x:c r="H43" s="26" t="n">
        <x:f>IF(ISNUMBER('Assumptions'!H31),-MAX(H14-H33,0)*'Assumptions'!H31,"Missing tax input")</x:f>
        <x:v>-55969.23558333331</x:v>
      </x:c>
      <x:c r="I43" s="26" t="n">
        <x:f>IF(ISNUMBER('Assumptions'!I31),-MAX(I14-I33,0)*'Assumptions'!I31,"Missing tax input")</x:f>
        <x:v>-58393.92793916665</x:v>
      </x:c>
      <x:c r="J43" s="26" t="n">
        <x:f>IF(ISNUMBER('Assumptions'!J31),-MAX(J14-J33,0)*'Assumptions'!J31,"Missing tax input")</x:f>
        <x:v>-60842.03388522501</x:v>
      </x:c>
      <x:c r="K43" s="26" t="n">
        <x:f>IF(ISNUMBER('Assumptions'!K31),-MAX(K14-K33,0)*'Assumptions'!K31,"Missing tax input")</x:f>
        <x:v>-63313.78755741056</x:v>
      </x:c>
      <x:c r="L43" s="26" t="n">
        <x:f>IF(ISNUMBER('Assumptions'!L31),-MAX(L14-L33,0)*'Assumptions'!L31,"Missing tax input")</x:f>
        <x:v>-65809.4254329847</x:v>
      </x:c>
      <x:c r="M43" s="26" t="n">
        <x:f>IF(ISNUMBER('Assumptions'!M31),-MAX(M14-M33,0)*'Assumptions'!M31,"Missing tax input")</x:f>
        <x:v>-68329.1863539812</x:v>
      </x:c>
      <x:c r="N43" s="26" t="n">
        <x:f>IF(ISNUMBER('Assumptions'!N31),-MAX(N14-N33,0)*'Assumptions'!N31,"Missing tax input")</x:f>
        <x:v>-70873.31155085437</x:v>
      </x:c>
      <x:c r="O43" s="26" t="n">
        <x:f>IF(ISNUMBER('Assumptions'!O31),-MAX(O14-O33,0)*'Assumptions'!O31,"Missing tax input")</x:f>
        <x:v>-73442.04466636291</x:v>
      </x:c>
    </x:row>
    <x:row r="44" ht="21" customHeight="1">
      <x:c r="A44" s="2"/>
      <x:c r="B44" s="2"/>
      <x:c r="C44" s="2" t="str">
        <x:v>Capital expenditure</x:v>
      </x:c>
      <x:c r="D44" s="26" t="n">
        <x:f>IF(ISNUMBER('Assumptions'!D30),-'Assumptions'!D30,"Missing capex input")</x:f>
        <x:v>-40000</x:v>
      </x:c>
      <x:c r="E44" s="26" t="n">
        <x:f>IF(ISNUMBER('Assumptions'!E30),-'Assumptions'!E30,"Missing capex input")</x:f>
        <x:v>-40000</x:v>
      </x:c>
      <x:c r="F44" s="26" t="n">
        <x:f>IF(ISNUMBER('Assumptions'!F30),-'Assumptions'!F30,"Missing capex input")</x:f>
        <x:v>-40000</x:v>
      </x:c>
      <x:c r="G44" s="26" t="n">
        <x:f>IF(ISNUMBER('Assumptions'!G30),-'Assumptions'!G30,"Missing capex input")</x:f>
        <x:v>-40000</x:v>
      </x:c>
      <x:c r="H44" s="26" t="n">
        <x:f>IF(ISNUMBER('Assumptions'!H30),-'Assumptions'!H30,"Missing capex input")</x:f>
        <x:v>-40000</x:v>
      </x:c>
      <x:c r="I44" s="26" t="n">
        <x:f>IF(ISNUMBER('Assumptions'!I30),-'Assumptions'!I30,"Missing capex input")</x:f>
        <x:v>-40000</x:v>
      </x:c>
      <x:c r="J44" s="26" t="n">
        <x:f>IF(ISNUMBER('Assumptions'!J30),-'Assumptions'!J30,"Missing capex input")</x:f>
        <x:v>-40000</x:v>
      </x:c>
      <x:c r="K44" s="26" t="n">
        <x:f>IF(ISNUMBER('Assumptions'!K30),-'Assumptions'!K30,"Missing capex input")</x:f>
        <x:v>-40000</x:v>
      </x:c>
      <x:c r="L44" s="26" t="n">
        <x:f>IF(ISNUMBER('Assumptions'!L30),-'Assumptions'!L30,"Missing capex input")</x:f>
        <x:v>-40000</x:v>
      </x:c>
      <x:c r="M44" s="26" t="n">
        <x:f>IF(ISNUMBER('Assumptions'!M30),-'Assumptions'!M30,"Missing capex input")</x:f>
        <x:v>-40000</x:v>
      </x:c>
      <x:c r="N44" s="26" t="n">
        <x:f>IF(ISNUMBER('Assumptions'!N30),-'Assumptions'!N30,"Missing capex input")</x:f>
        <x:v>-40000</x:v>
      </x:c>
      <x:c r="O44" s="26" t="n">
        <x:f>IF(ISNUMBER('Assumptions'!O30),-'Assumptions'!O30,"Missing capex input")</x:f>
        <x:v>-40000</x:v>
      </x:c>
    </x:row>
    <x:row r="45" ht="21" customHeight="1">
      <x:c r="A45" s="2"/>
      <x:c r="B45" s="2"/>
      <x:c r="C45" s="2" t="str">
        <x:v>Principal repayment</x:v>
      </x:c>
      <x:c r="D45" s="27" t="n">
        <x:f>-D34</x:f>
        <x:v>-50000</x:v>
      </x:c>
      <x:c r="E45" s="27" t="n">
        <x:f>-E34</x:f>
        <x:v>-50000</x:v>
      </x:c>
      <x:c r="F45" s="27" t="n">
        <x:f>-F34</x:f>
        <x:v>-50000</x:v>
      </x:c>
      <x:c r="G45" s="27" t="n">
        <x:f>-G34</x:f>
        <x:v>-50000</x:v>
      </x:c>
      <x:c r="H45" s="27" t="n">
        <x:f>-H34</x:f>
        <x:v>-50000</x:v>
      </x:c>
      <x:c r="I45" s="27" t="n">
        <x:f>-I34</x:f>
        <x:v>-50000</x:v>
      </x:c>
      <x:c r="J45" s="27" t="n">
        <x:f>-J34</x:f>
        <x:v>-50000</x:v>
      </x:c>
      <x:c r="K45" s="27" t="n">
        <x:f>-K34</x:f>
        <x:v>-50000</x:v>
      </x:c>
      <x:c r="L45" s="27" t="n">
        <x:f>-L34</x:f>
        <x:v>-50000</x:v>
      </x:c>
      <x:c r="M45" s="27" t="n">
        <x:f>-M34</x:f>
        <x:v>-50000</x:v>
      </x:c>
      <x:c r="N45" s="27" t="n">
        <x:f>-N34</x:f>
        <x:v>-50000</x:v>
      </x:c>
      <x:c r="O45" s="27" t="n">
        <x:f>-O34</x:f>
        <x:v>-50000</x:v>
      </x:c>
    </x:row>
    <x:row r="46" ht="21" customHeight="1">
      <x:c r="A46" s="2"/>
      <x:c r="B46" s="2"/>
      <x:c r="C46" s="2" t="str">
        <x:v>Net cash change</x:v>
      </x:c>
      <x:c r="D46" s="27" t="n">
        <x:f>IF(COUNT(D39:D45)=7,SUM(D39:D45),"Missing cash input")</x:f>
        <x:v>75000</x:v>
      </x:c>
      <x:c r="E46" s="27" t="n">
        <x:f>IF(COUNT(E39:E45)=7,SUM(E39:E45),"Missing cash input")</x:f>
        <x:v>63000</x:v>
      </x:c>
      <x:c r="F46" s="27" t="n">
        <x:f>IF(COUNT(F39:F45)=7,SUM(F39:F45),"Missing cash input")</x:f>
        <x:v>69877.5</x:v>
      </x:c>
      <x:c r="G46" s="27" t="n">
        <x:f>IF(COUNT(G39:G45)=7,SUM(G39:G45),"Missing cash input")</x:f>
        <x:v>51321.27500000002</x:v>
      </x:c>
      <x:c r="H46" s="27" t="n">
        <x:f>IF(COUNT(H39:H45)=7,SUM(H39:H45),"Missing cash input")</x:f>
        <x:v>58331.98774999968</x:v>
      </x:c>
      <x:c r="I46" s="27" t="n">
        <x:f>IF(COUNT(I39:I45)=7,SUM(I39:I45),"Missing cash input")</x:f>
        <x:v>65410.30762750009</x:v>
      </x:c>
      <x:c r="J46" s="27" t="n">
        <x:f>IF(COUNT(J39:J45)=7,SUM(J39:J45),"Missing cash input")</x:f>
        <x:v>72556.91070377495</x:v>
      </x:c>
      <x:c r="K46" s="27" t="n">
        <x:f>IF(COUNT(K39:K45)=7,SUM(K39:K45),"Missing cash input")</x:f>
        <x:v>79772.47981081257</x:v>
      </x:c>
      <x:c r="L46" s="27" t="n">
        <x:f>IF(COUNT(L39:L45)=7,SUM(L39:L45),"Missing cash input")</x:f>
        <x:v>87057.7046089209</x:v>
      </x:c>
      <x:c r="M46" s="27" t="n">
        <x:f>IF(COUNT(M39:M45)=7,SUM(M39:M45),"Missing cash input")</x:f>
        <x:v>94413.28165501036</x:v>
      </x:c>
      <x:c r="N46" s="27" t="n">
        <x:f>IF(COUNT(N39:N45)=7,SUM(N39:N45),"Missing cash input")</x:f>
        <x:v>101839.91447155963</x:v>
      </x:c>
      <x:c r="O46" s="27" t="n">
        <x:f>IF(COUNT(O39:O45)=7,SUM(O39:O45),"Missing cash input")</x:f>
        <x:v>109338.3136162762</x:v>
      </x:c>
    </x:row>
    <x:row r="47" ht="21" customHeight="1">
      <x:c r="A47" s="2"/>
      <x:c r="B47" s="2"/>
      <x:c r="C47" s="43" t="str">
        <x:v>Closing cash</x:v>
      </x:c>
      <x:c r="D47" s="49" t="n">
        <x:f>D38+D46</x:f>
        <x:v>2075000</x:v>
      </x:c>
      <x:c r="E47" s="49" t="n">
        <x:f>E38+E46</x:f>
        <x:v>2138000</x:v>
      </x:c>
      <x:c r="F47" s="49" t="n">
        <x:f>F38+F46</x:f>
        <x:v>2207877.5</x:v>
      </x:c>
      <x:c r="G47" s="49" t="n">
        <x:f>G38+G46</x:f>
        <x:v>2259198.775</x:v>
      </x:c>
      <x:c r="H47" s="49" t="n">
        <x:f>H38+H46</x:f>
        <x:v>2317530.7627499998</x:v>
      </x:c>
      <x:c r="I47" s="49" t="n">
        <x:f>I38+I46</x:f>
        <x:v>2382941.0703775</x:v>
      </x:c>
      <x:c r="J47" s="49" t="n">
        <x:f>J38+J46</x:f>
        <x:v>2455497.981081275</x:v>
      </x:c>
      <x:c r="K47" s="49" t="n">
        <x:f>K38+K46</x:f>
        <x:v>2535270.4608920873</x:v>
      </x:c>
      <x:c r="L47" s="49" t="n">
        <x:f>L38+L46</x:f>
        <x:v>2622328.1655010083</x:v>
      </x:c>
      <x:c r="M47" s="49" t="n">
        <x:f>M38+M46</x:f>
        <x:v>2716741.4471560186</x:v>
      </x:c>
      <x:c r="N47" s="49" t="n">
        <x:f>N38+N46</x:f>
        <x:v>2818581.3616275783</x:v>
      </x:c>
      <x:c r="O47" s="49" t="n">
        <x:f>O38+O46</x:f>
        <x:v>2927919.6752438545</x:v>
      </x:c>
    </x:row>
    <x:row r="48" ht="21" customHeight="1">
      <x:c r="A48" s="2"/>
      <x:c r="B48" s="2"/>
      <x:c r="C48" s="2"/>
      <x:c r="D48" s="28"/>
      <x:c r="E48" s="28"/>
      <x:c r="F48" s="28"/>
      <x:c r="G48" s="28"/>
      <x:c r="H48" s="28"/>
      <x:c r="I48" s="28"/>
      <x:c r="J48" s="28"/>
      <x:c r="K48" s="28"/>
      <x:c r="L48" s="28"/>
      <x:c r="M48" s="28"/>
      <x:c r="N48" s="28"/>
      <x:c r="O48" s="28"/>
    </x:row>
    <x:row r="49" ht="24" customHeight="1">
      <x:c r="A49" s="2"/>
      <x:c r="B49" s="2"/>
      <x:c r="C49" s="23" t="str">
        <x:v>Illustrative covenant metrics</x:v>
      </x:c>
      <x:c r="D49" s="29"/>
      <x:c r="E49" s="29"/>
      <x:c r="F49" s="29"/>
      <x:c r="G49" s="29"/>
      <x:c r="H49" s="29"/>
      <x:c r="I49" s="29"/>
      <x:c r="J49" s="29"/>
      <x:c r="K49" s="29"/>
      <x:c r="L49" s="29"/>
      <x:c r="M49" s="29"/>
      <x:c r="N49" s="29"/>
      <x:c r="O49" s="29"/>
    </x:row>
    <x:row r="50" ht="21" customHeight="1">
      <x:c r="A50" s="2"/>
      <x:c r="B50" s="2"/>
      <x:c r="C50" s="2" t="str">
        <x:v>Historical monthly EBITDA</x:v>
      </x:c>
      <x:c r="D50" s="26" t="n">
        <x:f>IF(ISNUMBER('Assumptions'!$D$12),'Assumptions'!$D$12/12,"Missing historical EBITDA")</x:f>
        <x:v>300000</x:v>
      </x:c>
      <x:c r="E50" s="26" t="n">
        <x:f>IF(ISNUMBER('Assumptions'!$D$12),'Assumptions'!$D$12/12,"Missing historical EBITDA")</x:f>
        <x:v>300000</x:v>
      </x:c>
      <x:c r="F50" s="26" t="n">
        <x:f>IF(ISNUMBER('Assumptions'!$D$12),'Assumptions'!$D$12/12,"Missing historical EBITDA")</x:f>
        <x:v>300000</x:v>
      </x:c>
      <x:c r="G50" s="26" t="n">
        <x:f>IF(ISNUMBER('Assumptions'!$D$12),'Assumptions'!$D$12/12,"Missing historical EBITDA")</x:f>
        <x:v>300000</x:v>
      </x:c>
      <x:c r="H50" s="26" t="n">
        <x:f>IF(ISNUMBER('Assumptions'!$D$12),'Assumptions'!$D$12/12,"Missing historical EBITDA")</x:f>
        <x:v>300000</x:v>
      </x:c>
      <x:c r="I50" s="26" t="n">
        <x:f>IF(ISNUMBER('Assumptions'!$D$12),'Assumptions'!$D$12/12,"Missing historical EBITDA")</x:f>
        <x:v>300000</x:v>
      </x:c>
      <x:c r="J50" s="26" t="n">
        <x:f>IF(ISNUMBER('Assumptions'!$D$12),'Assumptions'!$D$12/12,"Missing historical EBITDA")</x:f>
        <x:v>300000</x:v>
      </x:c>
      <x:c r="K50" s="26" t="n">
        <x:f>IF(ISNUMBER('Assumptions'!$D$12),'Assumptions'!$D$12/12,"Missing historical EBITDA")</x:f>
        <x:v>300000</x:v>
      </x:c>
      <x:c r="L50" s="26" t="n">
        <x:f>IF(ISNUMBER('Assumptions'!$D$12),'Assumptions'!$D$12/12,"Missing historical EBITDA")</x:f>
        <x:v>300000</x:v>
      </x:c>
      <x:c r="M50" s="26" t="n">
        <x:f>IF(ISNUMBER('Assumptions'!$D$12),'Assumptions'!$D$12/12,"Missing historical EBITDA")</x:f>
        <x:v>300000</x:v>
      </x:c>
      <x:c r="N50" s="26" t="n">
        <x:f>IF(ISNUMBER('Assumptions'!$D$12),'Assumptions'!$D$12/12,"Missing historical EBITDA")</x:f>
        <x:v>300000</x:v>
      </x:c>
      <x:c r="O50" s="26" t="n">
        <x:f>IF(ISNUMBER('Assumptions'!$D$12),'Assumptions'!$D$12/12,"Missing historical EBITDA")</x:f>
        <x:v>300000</x:v>
      </x:c>
    </x:row>
    <x:row r="51" ht="21" customHeight="1">
      <x:c r="A51" s="2"/>
      <x:c r="B51" s="2"/>
      <x:c r="C51" s="2" t="str">
        <x:v>Historical months remaining</x:v>
      </x:c>
      <x:c r="D51" s="39" t="n">
        <x:f>MAX(12-D$5,0)</x:f>
        <x:v>11</x:v>
      </x:c>
      <x:c r="E51" s="39" t="n">
        <x:f>MAX(12-E$5,0)</x:f>
        <x:v>10</x:v>
      </x:c>
      <x:c r="F51" s="39" t="n">
        <x:f>MAX(12-F$5,0)</x:f>
        <x:v>9</x:v>
      </x:c>
      <x:c r="G51" s="39" t="n">
        <x:f>MAX(12-G$5,0)</x:f>
        <x:v>8</x:v>
      </x:c>
      <x:c r="H51" s="39" t="n">
        <x:f>MAX(12-H$5,0)</x:f>
        <x:v>7</x:v>
      </x:c>
      <x:c r="I51" s="39" t="n">
        <x:f>MAX(12-I$5,0)</x:f>
        <x:v>6</x:v>
      </x:c>
      <x:c r="J51" s="39" t="n">
        <x:f>MAX(12-J$5,0)</x:f>
        <x:v>5</x:v>
      </x:c>
      <x:c r="K51" s="39" t="n">
        <x:f>MAX(12-K$5,0)</x:f>
        <x:v>4</x:v>
      </x:c>
      <x:c r="L51" s="39" t="n">
        <x:f>MAX(12-L$5,0)</x:f>
        <x:v>3</x:v>
      </x:c>
      <x:c r="M51" s="39" t="n">
        <x:f>MAX(12-M$5,0)</x:f>
        <x:v>2</x:v>
      </x:c>
      <x:c r="N51" s="39" t="n">
        <x:f>MAX(12-N$5,0)</x:f>
        <x:v>1</x:v>
      </x:c>
      <x:c r="O51" s="39" t="n">
        <x:f>MAX(12-O$5,0)</x:f>
        <x:v>0</x:v>
      </x:c>
    </x:row>
    <x:row r="52" ht="21" customHeight="1">
      <x:c r="A52" s="2"/>
      <x:c r="B52" s="2"/>
      <x:c r="C52" s="2" t="str">
        <x:v>Remaining historical EBITDA</x:v>
      </x:c>
      <x:c r="D52" s="27" t="n">
        <x:f>D50*D51</x:f>
        <x:v>3300000</x:v>
      </x:c>
      <x:c r="E52" s="27" t="n">
        <x:f>E50*E51</x:f>
        <x:v>3000000</x:v>
      </x:c>
      <x:c r="F52" s="27" t="n">
        <x:f>F50*F51</x:f>
        <x:v>2700000</x:v>
      </x:c>
      <x:c r="G52" s="27" t="n">
        <x:f>G50*G51</x:f>
        <x:v>2400000</x:v>
      </x:c>
      <x:c r="H52" s="27" t="n">
        <x:f>H50*H51</x:f>
        <x:v>2100000</x:v>
      </x:c>
      <x:c r="I52" s="27" t="n">
        <x:f>I50*I51</x:f>
        <x:v>1800000</x:v>
      </x:c>
      <x:c r="J52" s="27" t="n">
        <x:f>J50*J51</x:f>
        <x:v>1500000</x:v>
      </x:c>
      <x:c r="K52" s="27" t="n">
        <x:f>K50*K51</x:f>
        <x:v>1200000</x:v>
      </x:c>
      <x:c r="L52" s="27" t="n">
        <x:f>L50*L51</x:f>
        <x:v>900000</x:v>
      </x:c>
      <x:c r="M52" s="27" t="n">
        <x:f>M50*M51</x:f>
        <x:v>600000</x:v>
      </x:c>
      <x:c r="N52" s="27" t="n">
        <x:f>N50*N51</x:f>
        <x:v>300000</x:v>
      </x:c>
      <x:c r="O52" s="27" t="n">
        <x:f>O50*O51</x:f>
        <x:v>0</x:v>
      </x:c>
    </x:row>
    <x:row r="53" ht="21" customHeight="1">
      <x:c r="A53" s="2"/>
      <x:c r="B53" s="2"/>
      <x:c r="C53" s="2" t="str">
        <x:v>Forecast EBITDA year to date</x:v>
      </x:c>
      <x:c r="D53" s="27" t="n">
        <x:f>SUM($D14:D14)</x:f>
        <x:v>300000</x:v>
      </x:c>
      <x:c r="E53" s="27" t="n">
        <x:f>SUM($D14:E14)</x:f>
        <x:v>609000</x:v>
      </x:c>
      <x:c r="F53" s="27" t="n">
        <x:f>SUM($D14:F14)</x:f>
        <x:v>927090</x:v>
      </x:c>
      <x:c r="G53" s="27" t="n">
        <x:f>SUM($D14:G14)</x:f>
        <x:v>1220360.9</x:v>
      </x:c>
      <x:c r="H53" s="27" t="n">
        <x:f>SUM($D14:H14)</x:f>
        <x:v>1522904.5089999998</x:v>
      </x:c>
      <x:c r="I53" s="27" t="n">
        <x:f>SUM($D14:I14)</x:f>
        <x:v>1834813.5540899998</x:v>
      </x:c>
      <x:c r="J53" s="27" t="n">
        <x:f>SUM($D14:J14)</x:f>
        <x:v>2156181.6896308996</x:v>
      </x:c>
      <x:c r="K53" s="27" t="n">
        <x:f>SUM($D14:K14)</x:f>
        <x:v>2487103.5065272087</x:v>
      </x:c>
      <x:c r="L53" s="27" t="n">
        <x:f>SUM($D14:L14)</x:f>
        <x:v>2827674.5415924806</x:v>
      </x:c>
      <x:c r="M53" s="27" t="n">
        <x:f>SUM($D14:M14)</x:f>
        <x:v>3177991.2870084057</x:v>
      </x:c>
      <x:c r="N53" s="27" t="n">
        <x:f>SUM($D14:N14)</x:f>
        <x:v>3538151.1998784896</x:v>
      </x:c>
      <x:c r="O53" s="27" t="n">
        <x:f>SUM($D14:O14)</x:f>
        <x:v>3908252.7118772743</x:v>
      </x:c>
    </x:row>
    <x:row r="54" ht="21" customHeight="1">
      <x:c r="A54" s="2"/>
      <x:c r="B54" s="2"/>
      <x:c r="C54" s="43" t="str">
        <x:v>Trailing twelve-month EBITDA</x:v>
      </x:c>
      <x:c r="D54" s="49" t="n">
        <x:f>SUM(D52:D53)</x:f>
        <x:v>3600000</x:v>
      </x:c>
      <x:c r="E54" s="49" t="n">
        <x:f>SUM(E52:E53)</x:f>
        <x:v>3609000</x:v>
      </x:c>
      <x:c r="F54" s="49" t="n">
        <x:f>SUM(F52:F53)</x:f>
        <x:v>3627090</x:v>
      </x:c>
      <x:c r="G54" s="49" t="n">
        <x:f>SUM(G52:G53)</x:f>
        <x:v>3620360.9</x:v>
      </x:c>
      <x:c r="H54" s="49" t="n">
        <x:f>SUM(H52:H53)</x:f>
        <x:v>3622904.5089999996</x:v>
      </x:c>
      <x:c r="I54" s="49" t="n">
        <x:f>SUM(I52:I53)</x:f>
        <x:v>3634813.5540899998</x:v>
      </x:c>
      <x:c r="J54" s="49" t="n">
        <x:f>SUM(J52:J53)</x:f>
        <x:v>3656181.6896308996</x:v>
      </x:c>
      <x:c r="K54" s="49" t="n">
        <x:f>SUM(K52:K53)</x:f>
        <x:v>3687103.5065272087</x:v>
      </x:c>
      <x:c r="L54" s="49" t="n">
        <x:f>SUM(L52:L53)</x:f>
        <x:v>3727674.5415924806</x:v>
      </x:c>
      <x:c r="M54" s="49" t="n">
        <x:f>SUM(M52:M53)</x:f>
        <x:v>3777991.2870084057</x:v>
      </x:c>
      <x:c r="N54" s="49" t="n">
        <x:f>SUM(N52:N53)</x:f>
        <x:v>3838151.1998784896</x:v>
      </x:c>
      <x:c r="O54" s="49" t="n">
        <x:f>SUM(O52:O53)</x:f>
        <x:v>3908252.7118772743</x:v>
      </x:c>
    </x:row>
    <x:row r="55" ht="21" customHeight="1">
      <x:c r="A55" s="2"/>
      <x:c r="B55" s="2"/>
      <x:c r="C55" s="5" t="str">
        <x:v>Gross debt / TTM EBITDA</x:v>
      </x:c>
      <x:c r="D55" s="35" t="n">
        <x:f>IF(D54&gt;0,D35/D54,"n.a.")</x:f>
        <x:v>3.3194444444444446</x:v>
      </x:c>
      <x:c r="E55" s="35" t="n">
        <x:f>IF(E54&gt;0,E35/E54,"n.a.")</x:f>
        <x:v>3.2973122748683847</x:v>
      </x:c>
      <x:c r="F55" s="35" t="n">
        <x:f>IF(F54&gt;0,F35/F54,"n.a.")</x:f>
        <x:v>3.2670818755531292</x:v>
      </x:c>
      <x:c r="G55" s="35" t="n">
        <x:f>IF(G54&gt;0,G35/G54,"n.a.")</x:f>
        <x:v>3.259343564339124</x:v>
      </x:c>
      <x:c r="H55" s="35" t="n">
        <x:f>IF(H54&gt;0,H35/H54,"n.a.")</x:f>
        <x:v>3.243254126850629</x:v>
      </x:c>
      <x:c r="I55" s="35" t="n">
        <x:f>IF(I54&gt;0,I35/I54,"n.a.")</x:f>
        <x:v>3.218872117067687</x:v>
      </x:c>
      <x:c r="J55" s="35" t="n">
        <x:f>IF(J54&gt;0,J35/J54,"n.a.")</x:f>
        <x:v>3.1863843181097753</x:v>
      </x:c>
      <x:c r="K55" s="35" t="n">
        <x:f>IF(K54&gt;0,K35/K54,"n.a.")</x:f>
        <x:v>3.1461009921377965</x:v>
      </x:c>
      <x:c r="L55" s="35" t="n">
        <x:f>IF(L54&gt;0,L35/L54,"n.a.")</x:f>
        <x:v>3.0984464633722513</x:v>
      </x:c>
      <x:c r="M55" s="35" t="n">
        <x:f>IF(M54&gt;0,M35/M54,"n.a.")</x:f>
        <x:v>3.043945611930262</x:v>
      </x:c>
      <x:c r="N55" s="35" t="n">
        <x:f>IF(N54&gt;0,N35/N54,"n.a.")</x:f>
        <x:v>2.9832071233573316</x:v>
      </x:c>
      <x:c r="O55" s="35" t="n">
        <x:f>IF(O54&gt;0,O35/O54,"n.a.")</x:f>
        <x:v>2.9169045198523436</x:v>
      </x:c>
    </x:row>
    <x:row r="56" ht="21" customHeight="1">
      <x:c r="A56" s="2"/>
      <x:c r="B56" s="2"/>
      <x:c r="C56" s="5" t="str">
        <x:v>Maximum gross leverage</x:v>
      </x:c>
      <x:c r="D56" s="37" t="n">
        <x:f>IF(ISNUMBER('Assumptions'!$D$14),'Assumptions'!$D$14,"Missing leverage limit")</x:f>
        <x:v>4</x:v>
      </x:c>
      <x:c r="E56" s="37" t="n">
        <x:f>IF(ISNUMBER('Assumptions'!$D$14),'Assumptions'!$D$14,"Missing leverage limit")</x:f>
        <x:v>4</x:v>
      </x:c>
      <x:c r="F56" s="37" t="n">
        <x:f>IF(ISNUMBER('Assumptions'!$D$14),'Assumptions'!$D$14,"Missing leverage limit")</x:f>
        <x:v>4</x:v>
      </x:c>
      <x:c r="G56" s="37" t="n">
        <x:f>IF(ISNUMBER('Assumptions'!$D$14),'Assumptions'!$D$14,"Missing leverage limit")</x:f>
        <x:v>4</x:v>
      </x:c>
      <x:c r="H56" s="37" t="n">
        <x:f>IF(ISNUMBER('Assumptions'!$D$14),'Assumptions'!$D$14,"Missing leverage limit")</x:f>
        <x:v>4</x:v>
      </x:c>
      <x:c r="I56" s="37" t="n">
        <x:f>IF(ISNUMBER('Assumptions'!$D$14),'Assumptions'!$D$14,"Missing leverage limit")</x:f>
        <x:v>4</x:v>
      </x:c>
      <x:c r="J56" s="37" t="n">
        <x:f>IF(ISNUMBER('Assumptions'!$D$14),'Assumptions'!$D$14,"Missing leverage limit")</x:f>
        <x:v>4</x:v>
      </x:c>
      <x:c r="K56" s="37" t="n">
        <x:f>IF(ISNUMBER('Assumptions'!$D$14),'Assumptions'!$D$14,"Missing leverage limit")</x:f>
        <x:v>4</x:v>
      </x:c>
      <x:c r="L56" s="37" t="n">
        <x:f>IF(ISNUMBER('Assumptions'!$D$14),'Assumptions'!$D$14,"Missing leverage limit")</x:f>
        <x:v>4</x:v>
      </x:c>
      <x:c r="M56" s="37" t="n">
        <x:f>IF(ISNUMBER('Assumptions'!$D$14),'Assumptions'!$D$14,"Missing leverage limit")</x:f>
        <x:v>4</x:v>
      </x:c>
      <x:c r="N56" s="37" t="n">
        <x:f>IF(ISNUMBER('Assumptions'!$D$14),'Assumptions'!$D$14,"Missing leverage limit")</x:f>
        <x:v>4</x:v>
      </x:c>
      <x:c r="O56" s="37" t="n">
        <x:f>IF(ISNUMBER('Assumptions'!$D$14),'Assumptions'!$D$14,"Missing leverage limit")</x:f>
        <x:v>4</x:v>
      </x:c>
    </x:row>
    <x:row r="57" ht="21" customHeight="1">
      <x:c r="A57" s="2"/>
      <x:c r="B57" s="2"/>
      <x:c r="C57" s="5" t="str">
        <x:v>Leverage headroom</x:v>
      </x:c>
      <x:c r="D57" s="35" t="n">
        <x:f>IF(D54&gt;0,D56-D55,"n.a.")</x:f>
        <x:v>0.6805555555555554</x:v>
      </x:c>
      <x:c r="E57" s="35" t="n">
        <x:f>IF(E54&gt;0,E56-E55,"n.a.")</x:f>
        <x:v>0.7026877251316153</x:v>
      </x:c>
      <x:c r="F57" s="35" t="n">
        <x:f>IF(F54&gt;0,F56-F55,"n.a.")</x:f>
        <x:v>0.7329181244468708</x:v>
      </x:c>
      <x:c r="G57" s="35" t="n">
        <x:f>IF(G54&gt;0,G56-G55,"n.a.")</x:f>
        <x:v>0.7406564356608758</x:v>
      </x:c>
      <x:c r="H57" s="35" t="n">
        <x:f>IF(H54&gt;0,H56-H55,"n.a.")</x:f>
        <x:v>0.756745873149371</x:v>
      </x:c>
      <x:c r="I57" s="35" t="n">
        <x:f>IF(I54&gt;0,I56-I55,"n.a.")</x:f>
        <x:v>0.7811278829323132</x:v>
      </x:c>
      <x:c r="J57" s="35" t="n">
        <x:f>IF(J54&gt;0,J56-J55,"n.a.")</x:f>
        <x:v>0.8136156818902247</x:v>
      </x:c>
      <x:c r="K57" s="35" t="n">
        <x:f>IF(K54&gt;0,K56-K55,"n.a.")</x:f>
        <x:v>0.8538990078622035</x:v>
      </x:c>
      <x:c r="L57" s="35" t="n">
        <x:f>IF(L54&gt;0,L56-L55,"n.a.")</x:f>
        <x:v>0.9015535366277487</x:v>
      </x:c>
      <x:c r="M57" s="35" t="n">
        <x:f>IF(M54&gt;0,M56-M55,"n.a.")</x:f>
        <x:v>0.9560543880697381</x:v>
      </x:c>
      <x:c r="N57" s="35" t="n">
        <x:f>IF(N54&gt;0,N56-N55,"n.a.")</x:f>
        <x:v>1.0167928766426684</x:v>
      </x:c>
      <x:c r="O57" s="35" t="n">
        <x:f>IF(O54&gt;0,O56-O55,"n.a.")</x:f>
        <x:v>1.0830954801476564</x:v>
      </x:c>
    </x:row>
    <x:row r="58" ht="21" customHeight="1">
      <x:c r="A58" s="2"/>
      <x:c r="B58" s="2"/>
      <x:c r="C58" s="2" t="str">
        <x:v>Minimum cash balance</x:v>
      </x:c>
      <x:c r="D58" s="26" t="n">
        <x:f>IF(ISNUMBER('Assumptions'!$D$15),'Assumptions'!$D$15,"Missing cash floor")</x:f>
        <x:v>1000000</x:v>
      </x:c>
      <x:c r="E58" s="26" t="n">
        <x:f>IF(ISNUMBER('Assumptions'!$D$15),'Assumptions'!$D$15,"Missing cash floor")</x:f>
        <x:v>1000000</x:v>
      </x:c>
      <x:c r="F58" s="26" t="n">
        <x:f>IF(ISNUMBER('Assumptions'!$D$15),'Assumptions'!$D$15,"Missing cash floor")</x:f>
        <x:v>1000000</x:v>
      </x:c>
      <x:c r="G58" s="26" t="n">
        <x:f>IF(ISNUMBER('Assumptions'!$D$15),'Assumptions'!$D$15,"Missing cash floor")</x:f>
        <x:v>1000000</x:v>
      </x:c>
      <x:c r="H58" s="26" t="n">
        <x:f>IF(ISNUMBER('Assumptions'!$D$15),'Assumptions'!$D$15,"Missing cash floor")</x:f>
        <x:v>1000000</x:v>
      </x:c>
      <x:c r="I58" s="26" t="n">
        <x:f>IF(ISNUMBER('Assumptions'!$D$15),'Assumptions'!$D$15,"Missing cash floor")</x:f>
        <x:v>1000000</x:v>
      </x:c>
      <x:c r="J58" s="26" t="n">
        <x:f>IF(ISNUMBER('Assumptions'!$D$15),'Assumptions'!$D$15,"Missing cash floor")</x:f>
        <x:v>1000000</x:v>
      </x:c>
      <x:c r="K58" s="26" t="n">
        <x:f>IF(ISNUMBER('Assumptions'!$D$15),'Assumptions'!$D$15,"Missing cash floor")</x:f>
        <x:v>1000000</x:v>
      </x:c>
      <x:c r="L58" s="26" t="n">
        <x:f>IF(ISNUMBER('Assumptions'!$D$15),'Assumptions'!$D$15,"Missing cash floor")</x:f>
        <x:v>1000000</x:v>
      </x:c>
      <x:c r="M58" s="26" t="n">
        <x:f>IF(ISNUMBER('Assumptions'!$D$15),'Assumptions'!$D$15,"Missing cash floor")</x:f>
        <x:v>1000000</x:v>
      </x:c>
      <x:c r="N58" s="26" t="n">
        <x:f>IF(ISNUMBER('Assumptions'!$D$15),'Assumptions'!$D$15,"Missing cash floor")</x:f>
        <x:v>1000000</x:v>
      </x:c>
      <x:c r="O58" s="26" t="n">
        <x:f>IF(ISNUMBER('Assumptions'!$D$15),'Assumptions'!$D$15,"Missing cash floor")</x:f>
        <x:v>1000000</x:v>
      </x:c>
    </x:row>
    <x:row r="59" ht="21" customHeight="1">
      <x:c r="A59" s="2"/>
      <x:c r="B59" s="2"/>
      <x:c r="C59" s="2" t="str">
        <x:v>Cash headroom</x:v>
      </x:c>
      <x:c r="D59" s="27" t="n">
        <x:f>D47-D58</x:f>
        <x:v>1075000</x:v>
      </x:c>
      <x:c r="E59" s="27" t="n">
        <x:f>E47-E58</x:f>
        <x:v>1138000</x:v>
      </x:c>
      <x:c r="F59" s="27" t="n">
        <x:f>F47-F58</x:f>
        <x:v>1207877.5</x:v>
      </x:c>
      <x:c r="G59" s="27" t="n">
        <x:f>G47-G58</x:f>
        <x:v>1259198.775</x:v>
      </x:c>
      <x:c r="H59" s="27" t="n">
        <x:f>H47-H58</x:f>
        <x:v>1317530.7627499998</x:v>
      </x:c>
      <x:c r="I59" s="27" t="n">
        <x:f>I47-I58</x:f>
        <x:v>1382941.0703774998</x:v>
      </x:c>
      <x:c r="J59" s="27" t="n">
        <x:f>J47-J58</x:f>
        <x:v>1455497.9810812748</x:v>
      </x:c>
      <x:c r="K59" s="27" t="n">
        <x:f>K47-K58</x:f>
        <x:v>1535270.4608920873</x:v>
      </x:c>
      <x:c r="L59" s="27" t="n">
        <x:f>L47-L58</x:f>
        <x:v>1622328.1655010083</x:v>
      </x:c>
      <x:c r="M59" s="27" t="n">
        <x:f>M47-M58</x:f>
        <x:v>1716741.4471560186</x:v>
      </x:c>
      <x:c r="N59" s="27" t="n">
        <x:f>N47-N58</x:f>
        <x:v>1818581.3616275783</x:v>
      </x:c>
      <x:c r="O59" s="27" t="n">
        <x:f>O47-O58</x:f>
        <x:v>1927919.6752438545</x:v>
      </x:c>
    </x:row>
    <x:row r="60" ht="21" customHeight="1">
      <x:c r="A60" s="2"/>
      <x:c r="B60" s="2"/>
      <x:c r="C60" s="2" t="str">
        <x:v>Gross leverage result</x:v>
      </x:c>
      <x:c r="D60" s="13" t="str">
        <x:f>IF(D54&lt;=0,"Not meaningful",IF(D55&lt;=D56,"Within limit","Above limit"))</x:f>
        <x:v>Within limit</x:v>
      </x:c>
      <x:c r="E60" s="13" t="str">
        <x:f>IF(E54&lt;=0,"Not meaningful",IF(E55&lt;=E56,"Within limit","Above limit"))</x:f>
        <x:v>Within limit</x:v>
      </x:c>
      <x:c r="F60" s="13" t="str">
        <x:f>IF(F54&lt;=0,"Not meaningful",IF(F55&lt;=F56,"Within limit","Above limit"))</x:f>
        <x:v>Within limit</x:v>
      </x:c>
      <x:c r="G60" s="13" t="str">
        <x:f>IF(G54&lt;=0,"Not meaningful",IF(G55&lt;=G56,"Within limit","Above limit"))</x:f>
        <x:v>Within limit</x:v>
      </x:c>
      <x:c r="H60" s="13" t="str">
        <x:f>IF(H54&lt;=0,"Not meaningful",IF(H55&lt;=H56,"Within limit","Above limit"))</x:f>
        <x:v>Within limit</x:v>
      </x:c>
      <x:c r="I60" s="13" t="str">
        <x:f>IF(I54&lt;=0,"Not meaningful",IF(I55&lt;=I56,"Within limit","Above limit"))</x:f>
        <x:v>Within limit</x:v>
      </x:c>
      <x:c r="J60" s="13" t="str">
        <x:f>IF(J54&lt;=0,"Not meaningful",IF(J55&lt;=J56,"Within limit","Above limit"))</x:f>
        <x:v>Within limit</x:v>
      </x:c>
      <x:c r="K60" s="13" t="str">
        <x:f>IF(K54&lt;=0,"Not meaningful",IF(K55&lt;=K56,"Within limit","Above limit"))</x:f>
        <x:v>Within limit</x:v>
      </x:c>
      <x:c r="L60" s="13" t="str">
        <x:f>IF(L54&lt;=0,"Not meaningful",IF(L55&lt;=L56,"Within limit","Above limit"))</x:f>
        <x:v>Within limit</x:v>
      </x:c>
      <x:c r="M60" s="13" t="str">
        <x:f>IF(M54&lt;=0,"Not meaningful",IF(M55&lt;=M56,"Within limit","Above limit"))</x:f>
        <x:v>Within limit</x:v>
      </x:c>
      <x:c r="N60" s="13" t="str">
        <x:f>IF(N54&lt;=0,"Not meaningful",IF(N55&lt;=N56,"Within limit","Above limit"))</x:f>
        <x:v>Within limit</x:v>
      </x:c>
      <x:c r="O60" s="13" t="str">
        <x:f>IF(O54&lt;=0,"Not meaningful",IF(O55&lt;=O56,"Within limit","Above limit"))</x:f>
        <x:v>Within limit</x:v>
      </x:c>
    </x:row>
    <x:row r="61" ht="21" customHeight="1">
      <x:c r="A61" s="2"/>
      <x:c r="B61" s="2"/>
      <x:c r="C61" s="2" t="str">
        <x:v>Minimum cash result</x:v>
      </x:c>
      <x:c r="D61" s="13" t="str">
        <x:f>IF(D47&gt;=D58,"Within limit","Below floor")</x:f>
        <x:v>Within limit</x:v>
      </x:c>
      <x:c r="E61" s="13" t="str">
        <x:f>IF(E47&gt;=E58,"Within limit","Below floor")</x:f>
        <x:v>Within limit</x:v>
      </x:c>
      <x:c r="F61" s="13" t="str">
        <x:f>IF(F47&gt;=F58,"Within limit","Below floor")</x:f>
        <x:v>Within limit</x:v>
      </x:c>
      <x:c r="G61" s="13" t="str">
        <x:f>IF(G47&gt;=G58,"Within limit","Below floor")</x:f>
        <x:v>Within limit</x:v>
      </x:c>
      <x:c r="H61" s="13" t="str">
        <x:f>IF(H47&gt;=H58,"Within limit","Below floor")</x:f>
        <x:v>Within limit</x:v>
      </x:c>
      <x:c r="I61" s="13" t="str">
        <x:f>IF(I47&gt;=I58,"Within limit","Below floor")</x:f>
        <x:v>Within limit</x:v>
      </x:c>
      <x:c r="J61" s="13" t="str">
        <x:f>IF(J47&gt;=J58,"Within limit","Below floor")</x:f>
        <x:v>Within limit</x:v>
      </x:c>
      <x:c r="K61" s="13" t="str">
        <x:f>IF(K47&gt;=K58,"Within limit","Below floor")</x:f>
        <x:v>Within limit</x:v>
      </x:c>
      <x:c r="L61" s="13" t="str">
        <x:f>IF(L47&gt;=L58,"Within limit","Below floor")</x:f>
        <x:v>Within limit</x:v>
      </x:c>
      <x:c r="M61" s="13" t="str">
        <x:f>IF(M47&gt;=M58,"Within limit","Below floor")</x:f>
        <x:v>Within limit</x:v>
      </x:c>
      <x:c r="N61" s="13" t="str">
        <x:f>IF(N47&gt;=N58,"Within limit","Below floor")</x:f>
        <x:v>Within limit</x:v>
      </x:c>
      <x:c r="O61" s="13" t="str">
        <x:f>IF(O47&gt;=O58,"Within limit","Below floor")</x:f>
        <x:v>Within limit</x:v>
      </x:c>
    </x:row>
    <x:row r="62" ht="21" customHeight="1">
      <x:c r="A62" s="2"/>
      <x:c r="B62" s="2"/>
      <x:c r="C62" s="2"/>
      <x:c r="D62" s="2"/>
      <x:c r="E62" s="2"/>
      <x:c r="F62" s="2"/>
      <x:c r="G62" s="2"/>
      <x:c r="H62" s="2"/>
      <x:c r="I62" s="2"/>
      <x:c r="J62" s="2"/>
      <x:c r="K62" s="2"/>
      <x:c r="L62" s="2"/>
      <x:c r="M62" s="2"/>
      <x:c r="N62" s="2"/>
      <x:c r="O62" s="2"/>
    </x:row>
    <x:row r="63" ht="21" customHeight="1">
      <x:c r="A63" s="2"/>
      <x:c r="B63" s="2"/>
      <x:c r="C63" s="2"/>
      <x:c r="D63" s="2"/>
      <x:c r="E63" s="2"/>
      <x:c r="F63" s="2"/>
      <x:c r="G63" s="2"/>
      <x:c r="H63" s="2"/>
      <x:c r="I63" s="2"/>
      <x:c r="J63" s="2"/>
      <x:c r="K63" s="2"/>
      <x:c r="L63" s="2"/>
      <x:c r="M63" s="2"/>
      <x:c r="N63" s="2"/>
      <x:c r="O63" s="2"/>
    </x:row>
    <x:row r="64" ht="21" customHeight="1">
      <x:c r="A64" s="2"/>
      <x:c r="B64" s="2"/>
      <x:c r="C64" s="2"/>
      <x:c r="D64" s="2"/>
      <x:c r="E64" s="2"/>
      <x:c r="F64" s="2"/>
      <x:c r="G64" s="2"/>
      <x:c r="H64" s="2"/>
      <x:c r="I64" s="2"/>
      <x:c r="J64" s="2"/>
      <x:c r="K64" s="2"/>
      <x:c r="L64" s="2"/>
      <x:c r="M64" s="2"/>
      <x:c r="N64" s="2"/>
      <x:c r="O64" s="2"/>
    </x:row>
    <x:row r="65" ht="21" customHeight="1">
      <x:c r="A65" s="2"/>
      <x:c r="B65" s="2"/>
      <x:c r="C65" s="2"/>
      <x:c r="D65" s="2"/>
      <x:c r="E65" s="2"/>
      <x:c r="F65" s="2"/>
      <x:c r="G65" s="2"/>
      <x:c r="H65" s="2"/>
      <x:c r="I65" s="2"/>
      <x:c r="J65" s="2"/>
      <x:c r="K65" s="2"/>
      <x:c r="L65" s="2"/>
      <x:c r="M65" s="2"/>
      <x:c r="N65" s="2"/>
      <x:c r="O65" s="2"/>
    </x:row>
    <x:row r="66" ht="21" customHeight="1">
      <x:c r="A66" s="2"/>
      <x:c r="B66" s="2"/>
      <x:c r="C66" s="2"/>
      <x:c r="D66" s="2"/>
      <x:c r="E66" s="2"/>
      <x:c r="F66" s="2"/>
      <x:c r="G66" s="2"/>
      <x:c r="H66" s="2"/>
      <x:c r="I66" s="2"/>
      <x:c r="J66" s="2"/>
      <x:c r="K66" s="2"/>
      <x:c r="L66" s="2"/>
      <x:c r="M66" s="2"/>
      <x:c r="N66" s="2"/>
      <x:c r="O66" s="2"/>
    </x:row>
    <x:row r="67" ht="21" customHeight="1">
      <x:c r="A67" s="2"/>
      <x:c r="B67" s="2"/>
      <x:c r="C67" s="2"/>
      <x:c r="D67" s="2"/>
      <x:c r="E67" s="2"/>
      <x:c r="F67" s="2"/>
      <x:c r="G67" s="2"/>
      <x:c r="H67" s="2"/>
      <x:c r="I67" s="2"/>
      <x:c r="J67" s="2"/>
      <x:c r="K67" s="2"/>
      <x:c r="L67" s="2"/>
      <x:c r="M67" s="2"/>
      <x:c r="N67" s="2"/>
      <x:c r="O67" s="2"/>
    </x:row>
    <x:row r="68" ht="21" customHeight="1">
      <x:c r="A68" s="2"/>
      <x:c r="B68" s="2"/>
      <x:c r="C68" s="2"/>
      <x:c r="D68" s="2"/>
      <x:c r="E68" s="2"/>
      <x:c r="F68" s="2"/>
      <x:c r="G68" s="2"/>
      <x:c r="H68" s="2"/>
      <x:c r="I68" s="2"/>
      <x:c r="J68" s="2"/>
      <x:c r="K68" s="2"/>
      <x:c r="L68" s="2"/>
      <x:c r="M68" s="2"/>
      <x:c r="N68" s="2"/>
      <x:c r="O68" s="2"/>
    </x:row>
    <x:row r="69" ht="21" customHeight="1">
      <x:c r="A69" s="2"/>
      <x:c r="B69" s="2"/>
      <x:c r="C69" s="2"/>
      <x:c r="D69" s="2"/>
      <x:c r="E69" s="2"/>
      <x:c r="F69" s="2"/>
      <x:c r="G69" s="2"/>
      <x:c r="H69" s="2"/>
      <x:c r="I69" s="2"/>
      <x:c r="J69" s="2"/>
      <x:c r="K69" s="2"/>
      <x:c r="L69" s="2"/>
      <x:c r="M69" s="2"/>
      <x:c r="N69" s="2"/>
      <x:c r="O69" s="2"/>
    </x:row>
    <x:row r="70" ht="21" customHeight="1">
      <x:c r="A70" s="2"/>
      <x:c r="B70" s="2"/>
      <x:c r="C70" s="2"/>
      <x:c r="D70" s="2"/>
      <x:c r="E70" s="2"/>
      <x:c r="F70" s="2"/>
      <x:c r="G70" s="2"/>
      <x:c r="H70" s="2"/>
      <x:c r="I70" s="2"/>
      <x:c r="J70" s="2"/>
      <x:c r="K70" s="2"/>
      <x:c r="L70" s="2"/>
      <x:c r="M70" s="2"/>
      <x:c r="N70" s="2"/>
      <x:c r="O70" s="2"/>
    </x:row>
    <x:row r="71" ht="21" customHeight="1">
      <x:c r="A71" s="2"/>
      <x:c r="B71" s="2"/>
      <x:c r="C71" s="2"/>
      <x:c r="D71" s="2"/>
      <x:c r="E71" s="2"/>
      <x:c r="F71" s="2"/>
      <x:c r="G71" s="2"/>
      <x:c r="H71" s="2"/>
      <x:c r="I71" s="2"/>
      <x:c r="J71" s="2"/>
      <x:c r="K71" s="2"/>
      <x:c r="L71" s="2"/>
      <x:c r="M71" s="2"/>
      <x:c r="N71" s="2"/>
      <x:c r="O71" s="2"/>
    </x:row>
    <x:row r="72" ht="21" customHeight="1">
      <x:c r="A72" s="2"/>
      <x:c r="B72" s="2"/>
      <x:c r="C72" s="2"/>
      <x:c r="D72" s="2"/>
      <x:c r="E72" s="2"/>
      <x:c r="F72" s="2"/>
      <x:c r="G72" s="2"/>
      <x:c r="H72" s="2"/>
      <x:c r="I72" s="2"/>
      <x:c r="J72" s="2"/>
      <x:c r="K72" s="2"/>
      <x:c r="L72" s="2"/>
      <x:c r="M72" s="2"/>
      <x:c r="N72" s="2"/>
      <x:c r="O72" s="2"/>
    </x:row>
    <x:row r="73" ht="21" customHeight="1">
      <x:c r="A73" s="2"/>
      <x:c r="B73" s="2"/>
      <x:c r="C73" s="2"/>
      <x:c r="D73" s="2"/>
      <x:c r="E73" s="2"/>
      <x:c r="F73" s="2"/>
      <x:c r="G73" s="2"/>
      <x:c r="H73" s="2"/>
      <x:c r="I73" s="2"/>
      <x:c r="J73" s="2"/>
      <x:c r="K73" s="2"/>
      <x:c r="L73" s="2"/>
      <x:c r="M73" s="2"/>
      <x:c r="N73" s="2"/>
      <x:c r="O73" s="2"/>
    </x:row>
    <x:row r="74" ht="21" customHeight="1">
      <x:c r="A74" s="2"/>
      <x:c r="B74" s="2"/>
      <x:c r="C74" s="2"/>
      <x:c r="D74" s="2"/>
      <x:c r="E74" s="2"/>
      <x:c r="F74" s="2"/>
      <x:c r="G74" s="2"/>
      <x:c r="H74" s="2"/>
      <x:c r="I74" s="2"/>
      <x:c r="J74" s="2"/>
      <x:c r="K74" s="2"/>
      <x:c r="L74" s="2"/>
      <x:c r="M74" s="2"/>
      <x:c r="N74" s="2"/>
      <x:c r="O74" s="2"/>
    </x:row>
    <x:row r="75" ht="21" customHeight="1">
      <x:c r="A75" s="2"/>
      <x:c r="B75" s="2"/>
      <x:c r="C75" s="2"/>
      <x:c r="D75" s="2"/>
      <x:c r="E75" s="2"/>
      <x:c r="F75" s="2"/>
      <x:c r="G75" s="2"/>
      <x:c r="H75" s="2"/>
      <x:c r="I75" s="2"/>
      <x:c r="J75" s="2"/>
      <x:c r="K75" s="2"/>
      <x:c r="L75" s="2"/>
      <x:c r="M75" s="2"/>
      <x:c r="N75" s="2"/>
      <x:c r="O75" s="2"/>
    </x:row>
    <x:row r="76" ht="21" customHeight="1">
      <x:c r="A76" s="2"/>
      <x:c r="B76" s="2"/>
      <x:c r="C76" s="2"/>
      <x:c r="D76" s="2"/>
      <x:c r="E76" s="2"/>
      <x:c r="F76" s="2"/>
      <x:c r="G76" s="2"/>
      <x:c r="H76" s="2"/>
      <x:c r="I76" s="2"/>
      <x:c r="J76" s="2"/>
      <x:c r="K76" s="2"/>
      <x:c r="L76" s="2"/>
      <x:c r="M76" s="2"/>
      <x:c r="N76" s="2"/>
      <x:c r="O76" s="2"/>
    </x:row>
    <x:row r="77" ht="21" customHeight="1">
      <x:c r="A77" s="2"/>
      <x:c r="B77" s="2"/>
      <x:c r="C77" s="2"/>
      <x:c r="D77" s="2"/>
      <x:c r="E77" s="2"/>
      <x:c r="F77" s="2"/>
      <x:c r="G77" s="2"/>
      <x:c r="H77" s="2"/>
      <x:c r="I77" s="2"/>
      <x:c r="J77" s="2"/>
      <x:c r="K77" s="2"/>
      <x:c r="L77" s="2"/>
      <x:c r="M77" s="2"/>
      <x:c r="N77" s="2"/>
      <x:c r="O77" s="2"/>
    </x:row>
    <x:row r="78" ht="21" customHeight="1">
      <x:c r="A78" s="2"/>
      <x:c r="B78" s="2"/>
      <x:c r="C78" s="2"/>
      <x:c r="D78" s="2"/>
      <x:c r="E78" s="2"/>
      <x:c r="F78" s="2"/>
      <x:c r="G78" s="2"/>
      <x:c r="H78" s="2"/>
      <x:c r="I78" s="2"/>
      <x:c r="J78" s="2"/>
      <x:c r="K78" s="2"/>
      <x:c r="L78" s="2"/>
      <x:c r="M78" s="2"/>
      <x:c r="N78" s="2"/>
      <x:c r="O78" s="2"/>
    </x:row>
    <x:row r="79" ht="21" customHeight="1">
      <x:c r="A79" s="2"/>
      <x:c r="B79" s="2"/>
      <x:c r="C79" s="2"/>
      <x:c r="D79" s="2"/>
      <x:c r="E79" s="2"/>
      <x:c r="F79" s="2"/>
      <x:c r="G79" s="2"/>
      <x:c r="H79" s="2"/>
      <x:c r="I79" s="2"/>
      <x:c r="J79" s="2"/>
      <x:c r="K79" s="2"/>
      <x:c r="L79" s="2"/>
      <x:c r="M79" s="2"/>
      <x:c r="N79" s="2"/>
      <x:c r="O79" s="2"/>
    </x:row>
    <x:row r="80" ht="21" customHeight="1">
      <x:c r="A80" s="2"/>
      <x:c r="B80" s="2"/>
      <x:c r="C80" s="2"/>
      <x:c r="D80" s="2"/>
      <x:c r="E80" s="2"/>
      <x:c r="F80" s="2"/>
      <x:c r="G80" s="2"/>
      <x:c r="H80" s="2"/>
      <x:c r="I80" s="2"/>
      <x:c r="J80" s="2"/>
      <x:c r="K80" s="2"/>
      <x:c r="L80" s="2"/>
      <x:c r="M80" s="2"/>
      <x:c r="N80" s="2"/>
      <x:c r="O80" s="2"/>
    </x:row>
  </x:sheetData>
  <x:conditionalFormatting sqref="D47:O47">
    <x:cfRule type="expression" dxfId="0" priority="1">
      <x:formula>D47&lt;0</x:formula>
    </x:cfRule>
  </x:conditionalFormatting>
  <x:conditionalFormatting sqref="D57:O57">
    <x:cfRule type="expression" dxfId="1" priority="2">
      <x:formula>AND(ISNUMBER(D57),D57&lt;0)</x:formula>
    </x:cfRule>
  </x:conditionalFormatting>
  <x:conditionalFormatting sqref="D59:O59">
    <x:cfRule type="expression" dxfId="2" priority="3">
      <x:formula>D59&lt;0</x:formula>
    </x:cfRule>
  </x:conditionalFormatting>
  <x:conditionalFormatting sqref="D60:O60">
    <x:cfRule type="expression" dxfId="3" priority="4">
      <x:formula>D60="Above limit"</x:formula>
    </x:cfRule>
  </x:conditionalFormatting>
  <x:conditionalFormatting sqref="D61:O61">
    <x:cfRule type="expression" dxfId="4" priority="5">
      <x:formula>D61="Below floor"</x:formula>
    </x:cfRule>
  </x:conditionalFormatting>
  <x:pageMargins left="0.7" right="0.7" top="0.75" bottom="0.75" header="0.3" footer="0.3"/>
</x:worksheet>
</file>

<file path=xl/worksheets/sheet4.xml><?xml version="1.0" encoding="utf-8"?>
<x:worksheet xmlns:x="http://schemas.openxmlformats.org/spreadsheetml/2006/main">
  <x:sheetPr>
    <x:tabColor rgb="FF183D46"/>
  </x:sheetPr>
  <x:sheetViews>
    <x:sheetView showGridLines="0" workbookViewId="0"/>
  </x:sheetViews>
  <x:sheetFormatPr defaultRowHeight="15"/>
  <x:cols>
    <x:col min="1" max="1" width="2" hidden="0" customWidth="1"/>
    <x:col min="2" max="2" width="2" hidden="0" customWidth="1"/>
    <x:col min="3" max="3" width="34" hidden="0" customWidth="1"/>
    <x:col min="4" max="4" width="21" hidden="0" customWidth="1"/>
    <x:col min="5" max="5" width="14" hidden="0" customWidth="1"/>
    <x:col min="6" max="6" width="14" hidden="0" customWidth="1"/>
    <x:col min="7" max="7" width="14" hidden="0" customWidth="1"/>
    <x:col min="8" max="8" width="14" hidden="0" customWidth="1"/>
    <x:col min="9" max="9" width="14" hidden="0" customWidth="1"/>
    <x:col min="10" max="10" width="14" hidden="0" customWidth="1"/>
    <x:col min="11" max="11" width="14" hidden="0" customWidth="1"/>
    <x:col min="12" max="12" width="14" hidden="0" customWidth="1"/>
    <x:col min="13" max="13" width="14" hidden="0" customWidth="1"/>
    <x:col min="14" max="14" width="14" hidden="0" customWidth="1"/>
    <x:col min="15" max="15" width="14" hidden="0" customWidth="1"/>
  </x:cols>
  <x:sheetData>
    <x:row r="1" ht="21" customHeight="1">
      <x:c r="A1" s="2"/>
      <x:c r="B1" s="2"/>
      <x:c r="C1" s="2"/>
      <x:c r="D1" s="2"/>
      <x:c r="E1" s="2"/>
      <x:c r="F1" s="2"/>
      <x:c r="G1" s="2"/>
      <x:c r="H1" s="2"/>
      <x:c r="I1" s="2"/>
      <x:c r="J1" s="2"/>
      <x:c r="K1" s="2"/>
      <x:c r="L1" s="2"/>
      <x:c r="M1" s="2"/>
      <x:c r="N1" s="2"/>
      <x:c r="O1" s="2"/>
    </x:row>
    <x:row r="2" ht="28" customHeight="1">
      <x:c r="A2" s="2"/>
      <x:c r="B2" s="2"/>
      <x:c r="C2" s="3" t="str">
        <x:v>Lender Pack for ExampleCo Services</x:v>
      </x:c>
      <x:c r="D2" s="2"/>
      <x:c r="E2" s="2"/>
      <x:c r="F2" s="2"/>
      <x:c r="G2" s="2"/>
      <x:c r="H2" s="2"/>
      <x:c r="I2" s="2"/>
      <x:c r="J2" s="2"/>
      <x:c r="K2" s="2"/>
      <x:c r="L2" s="2"/>
      <x:c r="M2" s="2"/>
      <x:c r="N2" s="2"/>
      <x:c r="O2" s="2"/>
    </x:row>
    <x:row r="3" ht="21" customHeight="1">
      <x:c r="A3" s="2"/>
      <x:c r="B3" s="2"/>
      <x:c r="C3" s="4"/>
      <x:c r="D3" s="4"/>
      <x:c r="E3" s="4"/>
      <x:c r="F3" s="4"/>
      <x:c r="G3" s="4"/>
      <x:c r="H3" s="4"/>
      <x:c r="I3" s="4"/>
      <x:c r="J3" s="4"/>
      <x:c r="K3" s="4"/>
      <x:c r="L3" s="4"/>
      <x:c r="M3" s="4"/>
      <x:c r="N3" s="4"/>
      <x:c r="O3" s="4"/>
    </x:row>
    <x:row r="4" ht="21" customHeight="1">
      <x:c r="A4" s="2"/>
      <x:c r="B4" s="2"/>
      <x:c r="C4" s="5" t="str">
        <x:v>Illustrative monitoring pack. Hypothetical terms. No client data.</x:v>
      </x:c>
      <x:c r="D4" s="2"/>
      <x:c r="E4" s="2"/>
      <x:c r="F4" s="2"/>
      <x:c r="G4" s="2"/>
      <x:c r="H4" s="2"/>
      <x:c r="I4" s="2"/>
      <x:c r="J4" s="2"/>
      <x:c r="K4" s="2"/>
      <x:c r="L4" s="2"/>
      <x:c r="M4" s="2"/>
      <x:c r="N4" s="2"/>
      <x:c r="O4" s="2"/>
    </x:row>
    <x:row r="5" ht="21" customHeight="1">
      <x:c r="A5" s="2"/>
      <x:c r="B5" s="2"/>
      <x:c r="C5" s="2" t="str">
        <x:v>Reporting month number</x:v>
      </x:c>
      <x:c r="D5" s="21" t="n">
        <x:v>12</x:v>
      </x:c>
      <x:c r="E5" s="2"/>
      <x:c r="F5" s="2" t="str">
        <x:v>As of</x:v>
      </x:c>
      <x:c r="G5" s="55" t="n">
        <x:f>INDEX('Forecast'!$D$4:$O$4,1,$D$5)</x:f>
        <x:v>46722</x:v>
      </x:c>
      <x:c r="H5" s="2"/>
      <x:c r="I5" s="2"/>
      <x:c r="J5" s="2"/>
      <x:c r="K5" s="2"/>
      <x:c r="L5" s="2"/>
      <x:c r="M5" s="2"/>
      <x:c r="N5" s="2"/>
      <x:c r="O5" s="2"/>
    </x:row>
    <x:row r="6" ht="21" customHeight="1">
      <x:c r="A6" s="2"/>
      <x:c r="B6" s="2"/>
      <x:c r="C6" s="2"/>
      <x:c r="D6" s="2"/>
      <x:c r="E6" s="2"/>
      <x:c r="F6" s="2"/>
      <x:c r="G6" s="2"/>
      <x:c r="H6" s="2"/>
      <x:c r="I6" s="2"/>
      <x:c r="J6" s="2"/>
      <x:c r="K6" s="2"/>
      <x:c r="L6" s="2"/>
      <x:c r="M6" s="2"/>
      <x:c r="N6" s="2"/>
      <x:c r="O6" s="2"/>
    </x:row>
    <x:row r="7" ht="21" customHeight="1">
      <x:c r="A7" s="2"/>
      <x:c r="B7" s="2"/>
      <x:c r="C7" s="2"/>
      <x:c r="D7" s="2"/>
      <x:c r="E7" s="2"/>
      <x:c r="F7" s="2"/>
      <x:c r="G7" s="2"/>
      <x:c r="H7" s="2"/>
      <x:c r="I7" s="2"/>
      <x:c r="J7" s="2"/>
      <x:c r="K7" s="2"/>
      <x:c r="L7" s="2"/>
      <x:c r="M7" s="2"/>
      <x:c r="N7" s="2"/>
      <x:c r="O7" s="2"/>
    </x:row>
    <x:row r="8" ht="24" customHeight="1">
      <x:c r="A8" s="2"/>
      <x:c r="B8" s="2"/>
      <x:c r="C8" s="23" t="str">
        <x:v>Financial performance</x:v>
      </x:c>
      <x:c r="D8" s="23"/>
      <x:c r="E8" s="23"/>
      <x:c r="F8" s="23"/>
      <x:c r="G8" s="23"/>
      <x:c r="H8" s="23"/>
      <x:c r="I8" s="2"/>
      <x:c r="J8" s="2"/>
      <x:c r="K8" s="2"/>
      <x:c r="L8" s="2"/>
      <x:c r="M8" s="2"/>
      <x:c r="N8" s="2"/>
      <x:c r="O8" s="2"/>
    </x:row>
    <x:row r="9" ht="21" customHeight="1">
      <x:c r="A9" s="2"/>
      <x:c r="B9" s="2"/>
      <x:c r="C9" s="2" t="str">
        <x:v>Month revenue</x:v>
      </x:c>
      <x:c r="D9" s="52" t="n">
        <x:f>INDEX('Forecast'!$D$6:$O$6,1,$D$5)</x:f>
        <x:v>2231336.6933306335</x:v>
      </x:c>
      <x:c r="E9" s="2"/>
      <x:c r="F9" s="2"/>
      <x:c r="G9" s="2"/>
      <x:c r="H9" s="2"/>
      <x:c r="I9" s="2"/>
      <x:c r="J9" s="2"/>
      <x:c r="K9" s="2"/>
      <x:c r="L9" s="2"/>
      <x:c r="M9" s="2"/>
      <x:c r="N9" s="2"/>
      <x:c r="O9" s="2"/>
    </x:row>
    <x:row r="10" ht="21" customHeight="1">
      <x:c r="A10" s="2"/>
      <x:c r="B10" s="2"/>
      <x:c r="C10" s="2" t="str">
        <x:v>Month EBITDA</x:v>
      </x:c>
      <x:c r="D10" s="52" t="n">
        <x:f>INDEX('Forecast'!$D$14:$O$14,1,$D$5)</x:f>
        <x:v>370101.51199878496</x:v>
      </x:c>
      <x:c r="E10" s="2"/>
      <x:c r="F10" s="2"/>
      <x:c r="G10" s="2"/>
      <x:c r="H10" s="2"/>
      <x:c r="I10" s="2"/>
      <x:c r="J10" s="2"/>
      <x:c r="K10" s="2"/>
      <x:c r="L10" s="2"/>
      <x:c r="M10" s="2"/>
      <x:c r="N10" s="2"/>
      <x:c r="O10" s="2"/>
    </x:row>
    <x:row r="11" ht="21" customHeight="1">
      <x:c r="A11" s="2"/>
      <x:c r="B11" s="2"/>
      <x:c r="C11" s="2" t="str">
        <x:v>Month EBITDA margin</x:v>
      </x:c>
      <x:c r="D11" s="53" t="n">
        <x:f>INDEX('Forecast'!$D$15:$O$15,1,$D$5)</x:f>
        <x:v>0.16586538154685573</x:v>
      </x:c>
      <x:c r="E11" s="2"/>
      <x:c r="F11" s="2"/>
      <x:c r="G11" s="2"/>
      <x:c r="H11" s="2"/>
      <x:c r="I11" s="2"/>
      <x:c r="J11" s="2"/>
      <x:c r="K11" s="2"/>
      <x:c r="L11" s="2"/>
      <x:c r="M11" s="2"/>
      <x:c r="N11" s="2"/>
      <x:c r="O11" s="2"/>
    </x:row>
    <x:row r="12" ht="21" customHeight="1">
      <x:c r="A12" s="2"/>
      <x:c r="B12" s="2"/>
      <x:c r="C12" s="2" t="str">
        <x:v>Year-to-date revenue</x:v>
      </x:c>
      <x:c r="D12" s="52" t="n">
        <x:f>SUM('Forecast'!$D$6:INDEX('Forecast'!$D$6:$O$6,1,$D$5))</x:f>
        <x:v>25365006.026393946</x:v>
      </x:c>
      <x:c r="E12" s="2"/>
      <x:c r="F12" s="2"/>
      <x:c r="G12" s="2"/>
      <x:c r="H12" s="2"/>
      <x:c r="I12" s="2"/>
      <x:c r="J12" s="2"/>
      <x:c r="K12" s="2"/>
      <x:c r="L12" s="2"/>
      <x:c r="M12" s="2"/>
      <x:c r="N12" s="2"/>
      <x:c r="O12" s="2"/>
    </x:row>
    <x:row r="13" ht="21" customHeight="1">
      <x:c r="A13" s="2"/>
      <x:c r="B13" s="2"/>
      <x:c r="C13" s="2" t="str">
        <x:v>Year-to-date EBITDA</x:v>
      </x:c>
      <x:c r="D13" s="52" t="n">
        <x:f>INDEX('Forecast'!$D$53:$O$53,1,$D$5)</x:f>
        <x:v>3908252.7118772743</x:v>
      </x:c>
      <x:c r="E13" s="2"/>
      <x:c r="F13" s="2"/>
      <x:c r="G13" s="2"/>
      <x:c r="H13" s="2"/>
      <x:c r="I13" s="2"/>
      <x:c r="J13" s="2"/>
      <x:c r="K13" s="2"/>
      <x:c r="L13" s="2"/>
      <x:c r="M13" s="2"/>
      <x:c r="N13" s="2"/>
      <x:c r="O13" s="2"/>
    </x:row>
    <x:row r="14" ht="21" customHeight="1">
      <x:c r="A14" s="2"/>
      <x:c r="B14" s="2"/>
      <x:c r="C14" s="2" t="str">
        <x:v>Trailing twelve-month EBITDA</x:v>
      </x:c>
      <x:c r="D14" s="52" t="n">
        <x:f>INDEX('Forecast'!$D$54:$O$54,1,$D$5)</x:f>
        <x:v>3908252.7118772743</x:v>
      </x:c>
      <x:c r="E14" s="2"/>
      <x:c r="F14" s="2"/>
      <x:c r="G14" s="2"/>
      <x:c r="H14" s="2"/>
      <x:c r="I14" s="2"/>
      <x:c r="J14" s="2"/>
      <x:c r="K14" s="2"/>
      <x:c r="L14" s="2"/>
      <x:c r="M14" s="2"/>
      <x:c r="N14" s="2"/>
      <x:c r="O14" s="2"/>
    </x:row>
    <x:row r="15" ht="21" customHeight="1">
      <x:c r="A15" s="2"/>
      <x:c r="B15" s="2"/>
      <x:c r="C15" s="2"/>
      <x:c r="D15" s="52"/>
      <x:c r="E15" s="2"/>
      <x:c r="F15" s="2"/>
      <x:c r="G15" s="2"/>
      <x:c r="H15" s="2"/>
      <x:c r="I15" s="2"/>
      <x:c r="J15" s="2"/>
      <x:c r="K15" s="2"/>
      <x:c r="L15" s="2"/>
      <x:c r="M15" s="2"/>
      <x:c r="N15" s="2"/>
      <x:c r="O15" s="2"/>
    </x:row>
    <x:row r="16" ht="24" customHeight="1">
      <x:c r="A16" s="2"/>
      <x:c r="B16" s="2"/>
      <x:c r="C16" s="23" t="str">
        <x:v>Closing balances</x:v>
      </x:c>
      <x:c r="D16" s="56"/>
      <x:c r="E16" s="23"/>
      <x:c r="F16" s="23"/>
      <x:c r="G16" s="23"/>
      <x:c r="H16" s="23"/>
      <x:c r="I16" s="2"/>
      <x:c r="J16" s="2"/>
      <x:c r="K16" s="2"/>
      <x:c r="L16" s="2"/>
      <x:c r="M16" s="2"/>
      <x:c r="N16" s="2"/>
      <x:c r="O16" s="2"/>
    </x:row>
    <x:row r="17" ht="21" customHeight="1">
      <x:c r="A17" s="2"/>
      <x:c r="B17" s="2"/>
      <x:c r="C17" s="2" t="str">
        <x:v>Cash balance</x:v>
      </x:c>
      <x:c r="D17" s="52" t="n">
        <x:f>INDEX('Forecast'!$D$47:$O$47,1,$D$5)</x:f>
        <x:v>2927919.6752438545</x:v>
      </x:c>
      <x:c r="E17" s="2"/>
      <x:c r="F17" s="2"/>
      <x:c r="G17" s="2"/>
      <x:c r="H17" s="2"/>
      <x:c r="I17" s="2"/>
      <x:c r="J17" s="2"/>
      <x:c r="K17" s="2"/>
      <x:c r="L17" s="2"/>
      <x:c r="M17" s="2"/>
      <x:c r="N17" s="2"/>
      <x:c r="O17" s="2"/>
    </x:row>
    <x:row r="18" ht="21" customHeight="1">
      <x:c r="A18" s="2"/>
      <x:c r="B18" s="2"/>
      <x:c r="C18" s="2" t="str">
        <x:v>Gross debt</x:v>
      </x:c>
      <x:c r="D18" s="52" t="n">
        <x:f>INDEX('Forecast'!$D$35:$O$35,1,$D$5)</x:f>
        <x:v>11400000</x:v>
      </x:c>
      <x:c r="E18" s="2"/>
      <x:c r="F18" s="2"/>
      <x:c r="G18" s="2"/>
      <x:c r="H18" s="2"/>
      <x:c r="I18" s="2"/>
      <x:c r="J18" s="2"/>
      <x:c r="K18" s="2"/>
      <x:c r="L18" s="2"/>
      <x:c r="M18" s="2"/>
      <x:c r="N18" s="2"/>
      <x:c r="O18" s="2"/>
    </x:row>
    <x:row r="19" ht="21" customHeight="1">
      <x:c r="A19" s="2"/>
      <x:c r="B19" s="2"/>
      <x:c r="C19" s="2" t="str">
        <x:v>Accounts receivable</x:v>
      </x:c>
      <x:c r="D19" s="52" t="n">
        <x:f>INDEX('Forecast'!$D$20:$O$20,1,$D$5)</x:f>
        <x:v>3347005.03999595</x:v>
      </x:c>
      <x:c r="E19" s="2"/>
      <x:c r="F19" s="2"/>
      <x:c r="G19" s="2"/>
      <x:c r="H19" s="2"/>
      <x:c r="I19" s="2"/>
      <x:c r="J19" s="2"/>
      <x:c r="K19" s="2"/>
      <x:c r="L19" s="2"/>
      <x:c r="M19" s="2"/>
      <x:c r="N19" s="2"/>
      <x:c r="O19" s="2"/>
    </x:row>
    <x:row r="20" ht="21" customHeight="1">
      <x:c r="A20" s="2"/>
      <x:c r="B20" s="2"/>
      <x:c r="C20" s="2" t="str">
        <x:v>Accounts payable</x:v>
      </x:c>
      <x:c r="D20" s="52" t="n">
        <x:f>INDEX('Forecast'!$D$26:$O$26,1,$D$5)</x:f>
        <x:v>1227235.1813318485</x:v>
      </x:c>
      <x:c r="E20" s="2"/>
      <x:c r="F20" s="2"/>
      <x:c r="G20" s="2"/>
      <x:c r="H20" s="2"/>
      <x:c r="I20" s="2"/>
      <x:c r="J20" s="2"/>
      <x:c r="K20" s="2"/>
      <x:c r="L20" s="2"/>
      <x:c r="M20" s="2"/>
      <x:c r="N20" s="2"/>
      <x:c r="O20" s="2"/>
    </x:row>
    <x:row r="21" ht="21" customHeight="1">
      <x:c r="A21" s="2"/>
      <x:c r="B21" s="2"/>
      <x:c r="C21" s="2"/>
      <x:c r="D21" s="52"/>
      <x:c r="E21" s="2"/>
      <x:c r="F21" s="2"/>
      <x:c r="G21" s="2"/>
      <x:c r="H21" s="2"/>
      <x:c r="I21" s="2"/>
      <x:c r="J21" s="2"/>
      <x:c r="K21" s="2"/>
      <x:c r="L21" s="2"/>
      <x:c r="M21" s="2"/>
      <x:c r="N21" s="2"/>
      <x:c r="O21" s="2"/>
    </x:row>
    <x:row r="22" ht="24" customHeight="1">
      <x:c r="A22" s="2"/>
      <x:c r="B22" s="2"/>
      <x:c r="C22" s="23" t="str">
        <x:v>Illustrative covenant monitoring</x:v>
      </x:c>
      <x:c r="D22" s="56"/>
      <x:c r="E22" s="23"/>
      <x:c r="F22" s="23"/>
      <x:c r="G22" s="23"/>
      <x:c r="H22" s="23"/>
      <x:c r="I22" s="2"/>
      <x:c r="J22" s="2"/>
      <x:c r="K22" s="2"/>
      <x:c r="L22" s="2"/>
      <x:c r="M22" s="2"/>
      <x:c r="N22" s="2"/>
      <x:c r="O22" s="2"/>
    </x:row>
    <x:row r="23" ht="21" customHeight="1">
      <x:c r="A23" s="2"/>
      <x:c r="B23" s="2"/>
      <x:c r="C23" s="2" t="str">
        <x:v>Gross debt / TTM EBITDA</x:v>
      </x:c>
      <x:c r="D23" s="54" t="n">
        <x:f>INDEX('Forecast'!$D$55:$O$55,1,$D$5)</x:f>
        <x:v>2.9169045198523436</x:v>
      </x:c>
      <x:c r="E23" s="2"/>
      <x:c r="F23" s="2" t="str">
        <x:v>Gross leverage = gross debt / TTM EBITDA.</x:v>
      </x:c>
      <x:c r="G23" s="2"/>
      <x:c r="H23" s="2"/>
      <x:c r="I23" s="2"/>
      <x:c r="J23" s="2"/>
      <x:c r="K23" s="2"/>
      <x:c r="L23" s="2"/>
      <x:c r="M23" s="2"/>
      <x:c r="N23" s="2"/>
      <x:c r="O23" s="2"/>
    </x:row>
    <x:row r="24" ht="21" customHeight="1">
      <x:c r="A24" s="2"/>
      <x:c r="B24" s="2"/>
      <x:c r="C24" s="2" t="str">
        <x:v>Maximum gross leverage</x:v>
      </x:c>
      <x:c r="D24" s="54" t="n">
        <x:f>INDEX('Forecast'!$D$56:$O$56,1,$D$5)</x:f>
        <x:v>4</x:v>
      </x:c>
      <x:c r="E24" s="2"/>
      <x:c r="F24" s="2" t="str">
        <x:v>No cash netting or EBITDA addbacks.</x:v>
      </x:c>
      <x:c r="G24" s="2"/>
      <x:c r="H24" s="2"/>
      <x:c r="I24" s="2"/>
      <x:c r="J24" s="2"/>
      <x:c r="K24" s="2"/>
      <x:c r="L24" s="2"/>
      <x:c r="M24" s="2"/>
      <x:c r="N24" s="2"/>
      <x:c r="O24" s="2"/>
    </x:row>
    <x:row r="25" ht="21" customHeight="1">
      <x:c r="A25" s="2"/>
      <x:c r="B25" s="2"/>
      <x:c r="C25" s="2" t="str">
        <x:v>Leverage headroom</x:v>
      </x:c>
      <x:c r="D25" s="54" t="n">
        <x:f>INDEX('Forecast'!$D$57:$O$57,1,$D$5)</x:f>
        <x:v>1.0830954801476564</x:v>
      </x:c>
      <x:c r="E25" s="2"/>
      <x:c r="F25" s="2"/>
      <x:c r="G25" s="2"/>
      <x:c r="H25" s="2"/>
      <x:c r="I25" s="2"/>
      <x:c r="J25" s="2"/>
      <x:c r="K25" s="2"/>
      <x:c r="L25" s="2"/>
      <x:c r="M25" s="2"/>
      <x:c r="N25" s="2"/>
      <x:c r="O25" s="2"/>
    </x:row>
    <x:row r="26" ht="21" customHeight="1">
      <x:c r="A26" s="2"/>
      <x:c r="B26" s="2"/>
      <x:c r="C26" s="2" t="str">
        <x:v>Gross leverage result</x:v>
      </x:c>
      <x:c r="D26" s="52" t="str">
        <x:f>INDEX('Forecast'!$D$60:$O$60,1,$D$5)</x:f>
        <x:v>Within limit</x:v>
      </x:c>
      <x:c r="E26" s="2"/>
      <x:c r="F26" s="2"/>
      <x:c r="G26" s="2"/>
      <x:c r="H26" s="2"/>
      <x:c r="I26" s="2"/>
      <x:c r="J26" s="2"/>
      <x:c r="K26" s="2"/>
      <x:c r="L26" s="2"/>
      <x:c r="M26" s="2"/>
      <x:c r="N26" s="2"/>
      <x:c r="O26" s="2"/>
    </x:row>
    <x:row r="27" ht="21" customHeight="1">
      <x:c r="A27" s="2"/>
      <x:c r="B27" s="2"/>
      <x:c r="C27" s="2" t="str">
        <x:v>Minimum cash balance</x:v>
      </x:c>
      <x:c r="D27" s="52" t="n">
        <x:f>INDEX('Forecast'!$D$58:$O$58,1,$D$5)</x:f>
        <x:v>1000000</x:v>
      </x:c>
      <x:c r="E27" s="2"/>
      <x:c r="F27" s="2" t="str">
        <x:v>Liquidity = cash only. No undrawn facility included.</x:v>
      </x:c>
      <x:c r="G27" s="2"/>
      <x:c r="H27" s="2"/>
      <x:c r="I27" s="2"/>
      <x:c r="J27" s="2"/>
      <x:c r="K27" s="2"/>
      <x:c r="L27" s="2"/>
      <x:c r="M27" s="2"/>
      <x:c r="N27" s="2"/>
      <x:c r="O27" s="2"/>
    </x:row>
    <x:row r="28" ht="21" customHeight="1">
      <x:c r="A28" s="2"/>
      <x:c r="B28" s="2"/>
      <x:c r="C28" s="2" t="str">
        <x:v>Cash headroom</x:v>
      </x:c>
      <x:c r="D28" s="52" t="n">
        <x:f>INDEX('Forecast'!$D$59:$O$59,1,$D$5)</x:f>
        <x:v>1927919.6752438545</x:v>
      </x:c>
      <x:c r="E28" s="2"/>
      <x:c r="F28" s="2"/>
      <x:c r="G28" s="2"/>
      <x:c r="H28" s="2"/>
      <x:c r="I28" s="2"/>
      <x:c r="J28" s="2"/>
      <x:c r="K28" s="2"/>
      <x:c r="L28" s="2"/>
      <x:c r="M28" s="2"/>
      <x:c r="N28" s="2"/>
      <x:c r="O28" s="2"/>
    </x:row>
    <x:row r="29" ht="21" customHeight="1">
      <x:c r="A29" s="2"/>
      <x:c r="B29" s="2"/>
      <x:c r="C29" s="2" t="str">
        <x:v>Minimum cash result</x:v>
      </x:c>
      <x:c r="D29" s="2" t="str">
        <x:f>INDEX('Forecast'!$D$61:$O$61,1,$D$5)</x:f>
        <x:v>Within limit</x:v>
      </x:c>
      <x:c r="E29" s="2"/>
      <x:c r="F29" s="2"/>
      <x:c r="G29" s="2"/>
      <x:c r="H29" s="2"/>
      <x:c r="I29" s="2"/>
      <x:c r="J29" s="2"/>
      <x:c r="K29" s="2"/>
      <x:c r="L29" s="2"/>
      <x:c r="M29" s="2"/>
      <x:c r="N29" s="2"/>
      <x:c r="O29" s="2"/>
    </x:row>
    <x:row r="30" ht="21" customHeight="1">
      <x:c r="A30" s="2"/>
      <x:c r="B30" s="2"/>
      <x:c r="C30" s="2"/>
      <x:c r="D30" s="2"/>
      <x:c r="E30" s="2"/>
      <x:c r="F30" s="2"/>
      <x:c r="G30" s="2"/>
      <x:c r="H30" s="2"/>
      <x:c r="I30" s="2"/>
      <x:c r="J30" s="2"/>
      <x:c r="K30" s="2"/>
      <x:c r="L30" s="2"/>
      <x:c r="M30" s="2"/>
      <x:c r="N30" s="2"/>
      <x:c r="O30" s="2"/>
    </x:row>
    <x:row r="31" ht="21" customHeight="1">
      <x:c r="A31" s="2"/>
      <x:c r="B31" s="2"/>
      <x:c r="C31" s="2"/>
      <x:c r="D31" s="2"/>
      <x:c r="E31" s="2"/>
      <x:c r="F31" s="2"/>
      <x:c r="G31" s="2"/>
      <x:c r="H31" s="2"/>
      <x:c r="I31" s="2"/>
      <x:c r="J31" s="2"/>
      <x:c r="K31" s="2"/>
      <x:c r="L31" s="2"/>
      <x:c r="M31" s="2"/>
      <x:c r="N31" s="2"/>
      <x:c r="O31" s="2"/>
    </x:row>
    <x:row r="32" ht="21" customHeight="1">
      <x:c r="A32" s="2"/>
      <x:c r="B32" s="2"/>
      <x:c r="C32" s="57" t="str">
        <x:v>Before using this with a lender</x:v>
      </x:c>
      <x:c r="D32" s="2"/>
      <x:c r="E32" s="2"/>
      <x:c r="F32" s="2"/>
      <x:c r="G32" s="2"/>
      <x:c r="H32" s="2"/>
      <x:c r="I32" s="2"/>
      <x:c r="J32" s="2"/>
      <x:c r="K32" s="2"/>
      <x:c r="L32" s="2"/>
      <x:c r="M32" s="2"/>
      <x:c r="N32" s="2"/>
      <x:c r="O32" s="2"/>
    </x:row>
    <x:row r="33" ht="21" customHeight="1">
      <x:c r="A33" s="2"/>
      <x:c r="B33" s="2"/>
      <x:c r="C33" s="2"/>
      <x:c r="D33" s="2"/>
      <x:c r="E33" s="2"/>
      <x:c r="F33" s="2"/>
      <x:c r="G33" s="2"/>
      <x:c r="H33" s="2"/>
      <x:c r="I33" s="2"/>
      <x:c r="J33" s="2"/>
      <x:c r="K33" s="2"/>
      <x:c r="L33" s="2"/>
      <x:c r="M33" s="2"/>
      <x:c r="N33" s="2"/>
      <x:c r="O33" s="2"/>
    </x:row>
    <x:row r="34" ht="21" customHeight="1">
      <x:c r="A34" s="2"/>
      <x:c r="B34" s="2"/>
      <x:c r="C34" s="2" t="str">
        <x:v>Replace these definitions with the executed credit agreement and test on the required dates.</x:v>
      </x:c>
      <x:c r="D34" s="2"/>
      <x:c r="E34" s="2"/>
      <x:c r="F34" s="2"/>
      <x:c r="G34" s="2"/>
      <x:c r="H34" s="2"/>
      <x:c r="I34" s="2"/>
      <x:c r="J34" s="2"/>
      <x:c r="K34" s="2"/>
      <x:c r="L34" s="2"/>
      <x:c r="M34" s="2"/>
      <x:c r="N34" s="2"/>
      <x:c r="O34" s="2"/>
    </x:row>
    <x:row r="35" ht="21" customHeight="1">
      <x:c r="A35" s="2"/>
      <x:c r="B35" s="2"/>
      <x:c r="C35" s="2" t="str">
        <x:v>Confirm EBITDA adjustments, debt inclusions, restricted cash, cure rights, and notice requirements.</x:v>
      </x:c>
      <x:c r="D35" s="2"/>
      <x:c r="E35" s="2"/>
      <x:c r="F35" s="2"/>
      <x:c r="G35" s="2"/>
      <x:c r="H35" s="2"/>
      <x:c r="I35" s="2"/>
      <x:c r="J35" s="2"/>
      <x:c r="K35" s="2"/>
      <x:c r="L35" s="2"/>
      <x:c r="M35" s="2"/>
      <x:c r="N35" s="2"/>
      <x:c r="O35" s="2"/>
    </x:row>
    <x:row r="36" ht="21" customHeight="1">
      <x:c r="A36" s="2"/>
      <x:c r="B36" s="2"/>
      <x:c r="C36" s="2" t="str">
        <x:v>Reconcile actual statements, debt balances, and aging reports. This workbook forecasts a partial operating model.</x:v>
      </x:c>
      <x:c r="D36" s="2"/>
      <x:c r="E36" s="2"/>
      <x:c r="F36" s="2"/>
      <x:c r="G36" s="2"/>
      <x:c r="H36" s="2"/>
      <x:c r="I36" s="2"/>
      <x:c r="J36" s="2"/>
      <x:c r="K36" s="2"/>
      <x:c r="L36" s="2"/>
      <x:c r="M36" s="2"/>
      <x:c r="N36" s="2"/>
      <x:c r="O36" s="2"/>
    </x:row>
    <x:row r="37" ht="21" customHeight="1">
      <x:c r="A37" s="2"/>
      <x:c r="B37" s="2"/>
      <x:c r="C37" s="2" t="str">
        <x:v>Complete the Checklist and obtain authorized sign-off. This is not a compliance certificate.</x:v>
      </x:c>
      <x:c r="D37" s="2"/>
      <x:c r="E37" s="2"/>
      <x:c r="F37" s="2"/>
      <x:c r="G37" s="2"/>
      <x:c r="H37" s="2"/>
      <x:c r="I37" s="2"/>
      <x:c r="J37" s="2"/>
      <x:c r="K37" s="2"/>
      <x:c r="L37" s="2"/>
      <x:c r="M37" s="2"/>
      <x:c r="N37" s="2"/>
      <x:c r="O37" s="2"/>
    </x:row>
    <x:row r="38" ht="21" customHeight="1">
      <x:c r="A38" s="2"/>
      <x:c r="B38" s="2"/>
      <x:c r="C38" s="2"/>
      <x:c r="D38" s="2"/>
      <x:c r="E38" s="2"/>
      <x:c r="F38" s="2"/>
      <x:c r="G38" s="2"/>
      <x:c r="H38" s="2"/>
      <x:c r="I38" s="2"/>
      <x:c r="J38" s="2"/>
      <x:c r="K38" s="2"/>
      <x:c r="L38" s="2"/>
      <x:c r="M38" s="2"/>
      <x:c r="N38" s="2"/>
      <x:c r="O38" s="2"/>
    </x:row>
    <x:row r="39" ht="21" customHeight="1">
      <x:c r="A39" s="2"/>
      <x:c r="B39" s="2"/>
      <x:c r="C39" s="2"/>
      <x:c r="D39" s="2"/>
      <x:c r="E39" s="2"/>
      <x:c r="F39" s="2"/>
      <x:c r="G39" s="2"/>
      <x:c r="H39" s="2"/>
      <x:c r="I39" s="2"/>
      <x:c r="J39" s="2"/>
      <x:c r="K39" s="2"/>
      <x:c r="L39" s="2"/>
      <x:c r="M39" s="2"/>
      <x:c r="N39" s="2"/>
      <x:c r="O39" s="2"/>
    </x:row>
    <x:row r="40" ht="21" customHeight="1">
      <x:c r="A40" s="2"/>
      <x:c r="B40" s="2"/>
      <x:c r="C40" s="2"/>
      <x:c r="D40" s="2"/>
      <x:c r="E40" s="2"/>
      <x:c r="F40" s="2"/>
      <x:c r="G40" s="2"/>
      <x:c r="H40" s="2"/>
      <x:c r="I40" s="2"/>
      <x:c r="J40" s="2"/>
      <x:c r="K40" s="2"/>
      <x:c r="L40" s="2"/>
      <x:c r="M40" s="2"/>
      <x:c r="N40" s="2"/>
      <x:c r="O40" s="2"/>
    </x:row>
    <x:row r="41" ht="21" customHeight="1">
      <x:c r="A41" s="2"/>
      <x:c r="B41" s="2"/>
      <x:c r="C41" s="2"/>
      <x:c r="D41" s="2"/>
      <x:c r="E41" s="2"/>
      <x:c r="F41" s="2"/>
      <x:c r="G41" s="2"/>
      <x:c r="H41" s="2"/>
      <x:c r="I41" s="2"/>
      <x:c r="J41" s="2"/>
      <x:c r="K41" s="2"/>
      <x:c r="L41" s="2"/>
      <x:c r="M41" s="2"/>
      <x:c r="N41" s="2"/>
      <x:c r="O41" s="2"/>
    </x:row>
    <x:row r="42" ht="21" customHeight="1">
      <x:c r="A42" s="2"/>
      <x:c r="B42" s="2"/>
      <x:c r="C42" s="2"/>
      <x:c r="D42" s="2"/>
      <x:c r="E42" s="2"/>
      <x:c r="F42" s="2"/>
      <x:c r="G42" s="2"/>
      <x:c r="H42" s="2"/>
      <x:c r="I42" s="2"/>
      <x:c r="J42" s="2"/>
      <x:c r="K42" s="2"/>
      <x:c r="L42" s="2"/>
      <x:c r="M42" s="2"/>
      <x:c r="N42" s="2"/>
      <x:c r="O42" s="2"/>
    </x:row>
    <x:row r="43" ht="21" customHeight="1">
      <x:c r="A43" s="2"/>
      <x:c r="B43" s="2"/>
      <x:c r="C43" s="2"/>
      <x:c r="D43" s="2"/>
      <x:c r="E43" s="2"/>
      <x:c r="F43" s="2"/>
      <x:c r="G43" s="2"/>
      <x:c r="H43" s="2"/>
      <x:c r="I43" s="2"/>
      <x:c r="J43" s="2"/>
      <x:c r="K43" s="2"/>
      <x:c r="L43" s="2"/>
      <x:c r="M43" s="2"/>
      <x:c r="N43" s="2"/>
      <x:c r="O43" s="2"/>
    </x:row>
    <x:row r="44" ht="21" customHeight="1">
      <x:c r="A44" s="2"/>
      <x:c r="B44" s="2"/>
      <x:c r="C44" s="2"/>
      <x:c r="D44" s="2"/>
      <x:c r="E44" s="2"/>
      <x:c r="F44" s="2"/>
      <x:c r="G44" s="2"/>
      <x:c r="H44" s="2"/>
      <x:c r="I44" s="2"/>
      <x:c r="J44" s="2"/>
      <x:c r="K44" s="2"/>
      <x:c r="L44" s="2"/>
      <x:c r="M44" s="2"/>
      <x:c r="N44" s="2"/>
      <x:c r="O44" s="2"/>
    </x:row>
    <x:row r="45" ht="21" customHeight="1">
      <x:c r="A45" s="2"/>
      <x:c r="B45" s="2"/>
      <x:c r="C45" s="2"/>
      <x:c r="D45" s="2"/>
      <x:c r="E45" s="2"/>
      <x:c r="F45" s="2"/>
      <x:c r="G45" s="2"/>
      <x:c r="H45" s="2"/>
      <x:c r="I45" s="2"/>
      <x:c r="J45" s="2"/>
      <x:c r="K45" s="2"/>
      <x:c r="L45" s="2"/>
      <x:c r="M45" s="2"/>
      <x:c r="N45" s="2"/>
      <x:c r="O45" s="2"/>
    </x:row>
    <x:row r="46" ht="21" customHeight="1">
      <x:c r="A46" s="2"/>
      <x:c r="B46" s="2"/>
      <x:c r="C46" s="2"/>
      <x:c r="D46" s="2"/>
      <x:c r="E46" s="2"/>
      <x:c r="F46" s="2"/>
      <x:c r="G46" s="2"/>
      <x:c r="H46" s="2"/>
      <x:c r="I46" s="2"/>
      <x:c r="J46" s="2"/>
      <x:c r="K46" s="2"/>
      <x:c r="L46" s="2"/>
      <x:c r="M46" s="2"/>
      <x:c r="N46" s="2"/>
      <x:c r="O46" s="2"/>
    </x:row>
    <x:row r="47" ht="21" customHeight="1">
      <x:c r="A47" s="2"/>
      <x:c r="B47" s="2"/>
      <x:c r="C47" s="2"/>
      <x:c r="D47" s="2"/>
      <x:c r="E47" s="2"/>
      <x:c r="F47" s="2"/>
      <x:c r="G47" s="2"/>
      <x:c r="H47" s="2"/>
      <x:c r="I47" s="2"/>
      <x:c r="J47" s="2"/>
      <x:c r="K47" s="2"/>
      <x:c r="L47" s="2"/>
      <x:c r="M47" s="2"/>
      <x:c r="N47" s="2"/>
      <x:c r="O47" s="2"/>
    </x:row>
    <x:row r="48" ht="21" customHeight="1">
      <x:c r="A48" s="2"/>
      <x:c r="B48" s="2"/>
      <x:c r="C48" s="2"/>
      <x:c r="D48" s="2"/>
      <x:c r="E48" s="2"/>
      <x:c r="F48" s="2"/>
      <x:c r="G48" s="2"/>
      <x:c r="H48" s="2"/>
      <x:c r="I48" s="2"/>
      <x:c r="J48" s="2"/>
      <x:c r="K48" s="2"/>
      <x:c r="L48" s="2"/>
      <x:c r="M48" s="2"/>
      <x:c r="N48" s="2"/>
      <x:c r="O48" s="2"/>
    </x:row>
    <x:row r="49" ht="21" customHeight="1">
      <x:c r="A49" s="2"/>
      <x:c r="B49" s="2"/>
      <x:c r="C49" s="2"/>
      <x:c r="D49" s="2"/>
      <x:c r="E49" s="2"/>
      <x:c r="F49" s="2"/>
      <x:c r="G49" s="2"/>
      <x:c r="H49" s="2"/>
      <x:c r="I49" s="2"/>
      <x:c r="J49" s="2"/>
      <x:c r="K49" s="2"/>
      <x:c r="L49" s="2"/>
      <x:c r="M49" s="2"/>
      <x:c r="N49" s="2"/>
      <x:c r="O49" s="2"/>
    </x:row>
    <x:row r="50" ht="21" customHeight="1">
      <x:c r="A50" s="2"/>
      <x:c r="B50" s="2"/>
      <x:c r="C50" s="2"/>
      <x:c r="D50" s="2"/>
      <x:c r="E50" s="2"/>
      <x:c r="F50" s="2"/>
      <x:c r="G50" s="2"/>
      <x:c r="H50" s="2"/>
      <x:c r="I50" s="2"/>
      <x:c r="J50" s="2"/>
      <x:c r="K50" s="2"/>
      <x:c r="L50" s="2"/>
      <x:c r="M50" s="2"/>
      <x:c r="N50" s="2"/>
      <x:c r="O50" s="2"/>
    </x:row>
    <x:row r="51" ht="21" customHeight="1">
      <x:c r="A51" s="2"/>
      <x:c r="B51" s="2"/>
      <x:c r="C51" s="2"/>
      <x:c r="D51" s="2"/>
      <x:c r="E51" s="2"/>
      <x:c r="F51" s="2"/>
      <x:c r="G51" s="2"/>
      <x:c r="H51" s="2"/>
      <x:c r="I51" s="2"/>
      <x:c r="J51" s="2"/>
      <x:c r="K51" s="2"/>
      <x:c r="L51" s="2"/>
      <x:c r="M51" s="2"/>
      <x:c r="N51" s="2"/>
      <x:c r="O51" s="2"/>
    </x:row>
    <x:row r="52" ht="21" customHeight="1">
      <x:c r="A52" s="2"/>
      <x:c r="B52" s="2"/>
      <x:c r="C52" s="2"/>
      <x:c r="D52" s="2"/>
      <x:c r="E52" s="2"/>
      <x:c r="F52" s="2"/>
      <x:c r="G52" s="2"/>
      <x:c r="H52" s="2"/>
      <x:c r="I52" s="2"/>
      <x:c r="J52" s="2"/>
      <x:c r="K52" s="2"/>
      <x:c r="L52" s="2"/>
      <x:c r="M52" s="2"/>
      <x:c r="N52" s="2"/>
      <x:c r="O52" s="2"/>
    </x:row>
    <x:row r="53" ht="21" customHeight="1">
      <x:c r="A53" s="2"/>
      <x:c r="B53" s="2"/>
      <x:c r="C53" s="2"/>
      <x:c r="D53" s="2"/>
      <x:c r="E53" s="2"/>
      <x:c r="F53" s="2"/>
      <x:c r="G53" s="2"/>
      <x:c r="H53" s="2"/>
      <x:c r="I53" s="2"/>
      <x:c r="J53" s="2"/>
      <x:c r="K53" s="2"/>
      <x:c r="L53" s="2"/>
      <x:c r="M53" s="2"/>
      <x:c r="N53" s="2"/>
      <x:c r="O53" s="2"/>
    </x:row>
    <x:row r="54" ht="21" customHeight="1">
      <x:c r="A54" s="2"/>
      <x:c r="B54" s="2"/>
      <x:c r="C54" s="2"/>
      <x:c r="D54" s="2"/>
      <x:c r="E54" s="2"/>
      <x:c r="F54" s="2"/>
      <x:c r="G54" s="2"/>
      <x:c r="H54" s="2"/>
      <x:c r="I54" s="2"/>
      <x:c r="J54" s="2"/>
      <x:c r="K54" s="2"/>
      <x:c r="L54" s="2"/>
      <x:c r="M54" s="2"/>
      <x:c r="N54" s="2"/>
      <x:c r="O54" s="2"/>
    </x:row>
    <x:row r="55" ht="21" customHeight="1">
      <x:c r="A55" s="2"/>
      <x:c r="B55" s="2"/>
      <x:c r="C55" s="2"/>
      <x:c r="D55" s="2"/>
      <x:c r="E55" s="2"/>
      <x:c r="F55" s="2"/>
      <x:c r="G55" s="2"/>
      <x:c r="H55" s="2"/>
      <x:c r="I55" s="2"/>
      <x:c r="J55" s="2"/>
      <x:c r="K55" s="2"/>
      <x:c r="L55" s="2"/>
      <x:c r="M55" s="2"/>
      <x:c r="N55" s="2"/>
      <x:c r="O55" s="2"/>
    </x:row>
    <x:row r="56" ht="21" customHeight="1">
      <x:c r="A56" s="2"/>
      <x:c r="B56" s="2"/>
      <x:c r="C56" s="2"/>
      <x:c r="D56" s="2"/>
      <x:c r="E56" s="2"/>
      <x:c r="F56" s="2"/>
      <x:c r="G56" s="2"/>
      <x:c r="H56" s="2"/>
      <x:c r="I56" s="2"/>
      <x:c r="J56" s="2"/>
      <x:c r="K56" s="2"/>
      <x:c r="L56" s="2"/>
      <x:c r="M56" s="2"/>
      <x:c r="N56" s="2"/>
      <x:c r="O56" s="2"/>
    </x:row>
    <x:row r="57" ht="21" customHeight="1">
      <x:c r="A57" s="2"/>
      <x:c r="B57" s="2"/>
      <x:c r="C57" s="2"/>
      <x:c r="D57" s="2"/>
      <x:c r="E57" s="2"/>
      <x:c r="F57" s="2"/>
      <x:c r="G57" s="2"/>
      <x:c r="H57" s="2"/>
      <x:c r="I57" s="2"/>
      <x:c r="J57" s="2"/>
      <x:c r="K57" s="2"/>
      <x:c r="L57" s="2"/>
      <x:c r="M57" s="2"/>
      <x:c r="N57" s="2"/>
      <x:c r="O57" s="2"/>
    </x:row>
    <x:row r="58" ht="21" customHeight="1">
      <x:c r="A58" s="2"/>
      <x:c r="B58" s="2"/>
      <x:c r="C58" s="2"/>
      <x:c r="D58" s="2"/>
      <x:c r="E58" s="2"/>
      <x:c r="F58" s="2"/>
      <x:c r="G58" s="2"/>
      <x:c r="H58" s="2"/>
      <x:c r="I58" s="2"/>
      <x:c r="J58" s="2"/>
      <x:c r="K58" s="2"/>
      <x:c r="L58" s="2"/>
      <x:c r="M58" s="2"/>
      <x:c r="N58" s="2"/>
      <x:c r="O58" s="2"/>
    </x:row>
    <x:row r="59" ht="21" customHeight="1">
      <x:c r="A59" s="2"/>
      <x:c r="B59" s="2"/>
      <x:c r="C59" s="2"/>
      <x:c r="D59" s="2"/>
      <x:c r="E59" s="2"/>
      <x:c r="F59" s="2"/>
      <x:c r="G59" s="2"/>
      <x:c r="H59" s="2"/>
      <x:c r="I59" s="2"/>
      <x:c r="J59" s="2"/>
      <x:c r="K59" s="2"/>
      <x:c r="L59" s="2"/>
      <x:c r="M59" s="2"/>
      <x:c r="N59" s="2"/>
      <x:c r="O59" s="2"/>
    </x:row>
    <x:row r="60" ht="21" customHeight="1">
      <x:c r="A60" s="2"/>
      <x:c r="B60" s="2"/>
      <x:c r="C60" s="2"/>
      <x:c r="D60" s="2"/>
      <x:c r="E60" s="2"/>
      <x:c r="F60" s="2"/>
      <x:c r="G60" s="2"/>
      <x:c r="H60" s="2"/>
      <x:c r="I60" s="2"/>
      <x:c r="J60" s="2"/>
      <x:c r="K60" s="2"/>
      <x:c r="L60" s="2"/>
      <x:c r="M60" s="2"/>
      <x:c r="N60" s="2"/>
      <x:c r="O60" s="2"/>
    </x:row>
    <x:row r="61" ht="21" customHeight="1">
      <x:c r="A61" s="2"/>
      <x:c r="B61" s="2"/>
      <x:c r="C61" s="2"/>
      <x:c r="D61" s="2"/>
      <x:c r="E61" s="2"/>
      <x:c r="F61" s="2"/>
      <x:c r="G61" s="2"/>
      <x:c r="H61" s="2"/>
      <x:c r="I61" s="2"/>
      <x:c r="J61" s="2"/>
      <x:c r="K61" s="2"/>
      <x:c r="L61" s="2"/>
      <x:c r="M61" s="2"/>
      <x:c r="N61" s="2"/>
      <x:c r="O61" s="2"/>
    </x:row>
    <x:row r="62" ht="21" customHeight="1">
      <x:c r="A62" s="2"/>
      <x:c r="B62" s="2"/>
      <x:c r="C62" s="2"/>
      <x:c r="D62" s="2"/>
      <x:c r="E62" s="2"/>
      <x:c r="F62" s="2"/>
      <x:c r="G62" s="2"/>
      <x:c r="H62" s="2"/>
      <x:c r="I62" s="2"/>
      <x:c r="J62" s="2"/>
      <x:c r="K62" s="2"/>
      <x:c r="L62" s="2"/>
      <x:c r="M62" s="2"/>
      <x:c r="N62" s="2"/>
      <x:c r="O62" s="2"/>
    </x:row>
    <x:row r="63" ht="21" customHeight="1">
      <x:c r="A63" s="2"/>
      <x:c r="B63" s="2"/>
      <x:c r="C63" s="2"/>
      <x:c r="D63" s="2"/>
      <x:c r="E63" s="2"/>
      <x:c r="F63" s="2"/>
      <x:c r="G63" s="2"/>
      <x:c r="H63" s="2"/>
      <x:c r="I63" s="2"/>
      <x:c r="J63" s="2"/>
      <x:c r="K63" s="2"/>
      <x:c r="L63" s="2"/>
      <x:c r="M63" s="2"/>
      <x:c r="N63" s="2"/>
      <x:c r="O63" s="2"/>
    </x:row>
    <x:row r="64" ht="21" customHeight="1">
      <x:c r="A64" s="2"/>
      <x:c r="B64" s="2"/>
      <x:c r="C64" s="2"/>
      <x:c r="D64" s="2"/>
      <x:c r="E64" s="2"/>
      <x:c r="F64" s="2"/>
      <x:c r="G64" s="2"/>
      <x:c r="H64" s="2"/>
      <x:c r="I64" s="2"/>
      <x:c r="J64" s="2"/>
      <x:c r="K64" s="2"/>
      <x:c r="L64" s="2"/>
      <x:c r="M64" s="2"/>
      <x:c r="N64" s="2"/>
      <x:c r="O64" s="2"/>
    </x:row>
    <x:row r="65" ht="21" customHeight="1">
      <x:c r="A65" s="2"/>
      <x:c r="B65" s="2"/>
      <x:c r="C65" s="2"/>
      <x:c r="D65" s="2"/>
      <x:c r="E65" s="2"/>
      <x:c r="F65" s="2"/>
      <x:c r="G65" s="2"/>
      <x:c r="H65" s="2"/>
      <x:c r="I65" s="2"/>
      <x:c r="J65" s="2"/>
      <x:c r="K65" s="2"/>
      <x:c r="L65" s="2"/>
      <x:c r="M65" s="2"/>
      <x:c r="N65" s="2"/>
      <x:c r="O65" s="2"/>
    </x:row>
    <x:row r="66" ht="21" customHeight="1">
      <x:c r="A66" s="2"/>
      <x:c r="B66" s="2"/>
      <x:c r="C66" s="2"/>
      <x:c r="D66" s="2"/>
      <x:c r="E66" s="2"/>
      <x:c r="F66" s="2"/>
      <x:c r="G66" s="2"/>
      <x:c r="H66" s="2"/>
      <x:c r="I66" s="2"/>
      <x:c r="J66" s="2"/>
      <x:c r="K66" s="2"/>
      <x:c r="L66" s="2"/>
      <x:c r="M66" s="2"/>
      <x:c r="N66" s="2"/>
      <x:c r="O66" s="2"/>
    </x:row>
    <x:row r="67" ht="21" customHeight="1">
      <x:c r="A67" s="2"/>
      <x:c r="B67" s="2"/>
      <x:c r="C67" s="2"/>
      <x:c r="D67" s="2"/>
      <x:c r="E67" s="2"/>
      <x:c r="F67" s="2"/>
      <x:c r="G67" s="2"/>
      <x:c r="H67" s="2"/>
      <x:c r="I67" s="2"/>
      <x:c r="J67" s="2"/>
      <x:c r="K67" s="2"/>
      <x:c r="L67" s="2"/>
      <x:c r="M67" s="2"/>
      <x:c r="N67" s="2"/>
      <x:c r="O67" s="2"/>
    </x:row>
    <x:row r="68" ht="21" customHeight="1">
      <x:c r="A68" s="2"/>
      <x:c r="B68" s="2"/>
      <x:c r="C68" s="2"/>
      <x:c r="D68" s="2"/>
      <x:c r="E68" s="2"/>
      <x:c r="F68" s="2"/>
      <x:c r="G68" s="2"/>
      <x:c r="H68" s="2"/>
      <x:c r="I68" s="2"/>
      <x:c r="J68" s="2"/>
      <x:c r="K68" s="2"/>
      <x:c r="L68" s="2"/>
      <x:c r="M68" s="2"/>
      <x:c r="N68" s="2"/>
      <x:c r="O68" s="2"/>
    </x:row>
    <x:row r="69" ht="21" customHeight="1">
      <x:c r="A69" s="2"/>
      <x:c r="B69" s="2"/>
      <x:c r="C69" s="2"/>
      <x:c r="D69" s="2"/>
      <x:c r="E69" s="2"/>
      <x:c r="F69" s="2"/>
      <x:c r="G69" s="2"/>
      <x:c r="H69" s="2"/>
      <x:c r="I69" s="2"/>
      <x:c r="J69" s="2"/>
      <x:c r="K69" s="2"/>
      <x:c r="L69" s="2"/>
      <x:c r="M69" s="2"/>
      <x:c r="N69" s="2"/>
      <x:c r="O69" s="2"/>
    </x:row>
    <x:row r="70" ht="21" customHeight="1">
      <x:c r="A70" s="2"/>
      <x:c r="B70" s="2"/>
      <x:c r="C70" s="2"/>
      <x:c r="D70" s="2"/>
      <x:c r="E70" s="2"/>
      <x:c r="F70" s="2"/>
      <x:c r="G70" s="2"/>
      <x:c r="H70" s="2"/>
      <x:c r="I70" s="2"/>
      <x:c r="J70" s="2"/>
      <x:c r="K70" s="2"/>
      <x:c r="L70" s="2"/>
      <x:c r="M70" s="2"/>
      <x:c r="N70" s="2"/>
      <x:c r="O70" s="2"/>
    </x:row>
    <x:row r="71" ht="21" customHeight="1">
      <x:c r="A71" s="2"/>
      <x:c r="B71" s="2"/>
      <x:c r="C71" s="2"/>
      <x:c r="D71" s="2"/>
      <x:c r="E71" s="2"/>
      <x:c r="F71" s="2"/>
      <x:c r="G71" s="2"/>
      <x:c r="H71" s="2"/>
      <x:c r="I71" s="2"/>
      <x:c r="J71" s="2"/>
      <x:c r="K71" s="2"/>
      <x:c r="L71" s="2"/>
      <x:c r="M71" s="2"/>
      <x:c r="N71" s="2"/>
      <x:c r="O71" s="2"/>
    </x:row>
    <x:row r="72" ht="21" customHeight="1">
      <x:c r="A72" s="2"/>
      <x:c r="B72" s="2"/>
      <x:c r="C72" s="2"/>
      <x:c r="D72" s="2"/>
      <x:c r="E72" s="2"/>
      <x:c r="F72" s="2"/>
      <x:c r="G72" s="2"/>
      <x:c r="H72" s="2"/>
      <x:c r="I72" s="2"/>
      <x:c r="J72" s="2"/>
      <x:c r="K72" s="2"/>
      <x:c r="L72" s="2"/>
      <x:c r="M72" s="2"/>
      <x:c r="N72" s="2"/>
      <x:c r="O72" s="2"/>
    </x:row>
    <x:row r="73" ht="21" customHeight="1">
      <x:c r="A73" s="2"/>
      <x:c r="B73" s="2"/>
      <x:c r="C73" s="2"/>
      <x:c r="D73" s="2"/>
      <x:c r="E73" s="2"/>
      <x:c r="F73" s="2"/>
      <x:c r="G73" s="2"/>
      <x:c r="H73" s="2"/>
      <x:c r="I73" s="2"/>
      <x:c r="J73" s="2"/>
      <x:c r="K73" s="2"/>
      <x:c r="L73" s="2"/>
      <x:c r="M73" s="2"/>
      <x:c r="N73" s="2"/>
      <x:c r="O73" s="2"/>
    </x:row>
    <x:row r="74" ht="21" customHeight="1">
      <x:c r="A74" s="2"/>
      <x:c r="B74" s="2"/>
      <x:c r="C74" s="2"/>
      <x:c r="D74" s="2"/>
      <x:c r="E74" s="2"/>
      <x:c r="F74" s="2"/>
      <x:c r="G74" s="2"/>
      <x:c r="H74" s="2"/>
      <x:c r="I74" s="2"/>
      <x:c r="J74" s="2"/>
      <x:c r="K74" s="2"/>
      <x:c r="L74" s="2"/>
      <x:c r="M74" s="2"/>
      <x:c r="N74" s="2"/>
      <x:c r="O74" s="2"/>
    </x:row>
    <x:row r="75" ht="21" customHeight="1">
      <x:c r="A75" s="2"/>
      <x:c r="B75" s="2"/>
      <x:c r="C75" s="2"/>
      <x:c r="D75" s="2"/>
      <x:c r="E75" s="2"/>
      <x:c r="F75" s="2"/>
      <x:c r="G75" s="2"/>
      <x:c r="H75" s="2"/>
      <x:c r="I75" s="2"/>
      <x:c r="J75" s="2"/>
      <x:c r="K75" s="2"/>
      <x:c r="L75" s="2"/>
      <x:c r="M75" s="2"/>
      <x:c r="N75" s="2"/>
      <x:c r="O75" s="2"/>
    </x:row>
    <x:row r="76" ht="21" customHeight="1">
      <x:c r="A76" s="2"/>
      <x:c r="B76" s="2"/>
      <x:c r="C76" s="2"/>
      <x:c r="D76" s="2"/>
      <x:c r="E76" s="2"/>
      <x:c r="F76" s="2"/>
      <x:c r="G76" s="2"/>
      <x:c r="H76" s="2"/>
      <x:c r="I76" s="2"/>
      <x:c r="J76" s="2"/>
      <x:c r="K76" s="2"/>
      <x:c r="L76" s="2"/>
      <x:c r="M76" s="2"/>
      <x:c r="N76" s="2"/>
      <x:c r="O76" s="2"/>
    </x:row>
    <x:row r="77" ht="21" customHeight="1">
      <x:c r="A77" s="2"/>
      <x:c r="B77" s="2"/>
      <x:c r="C77" s="2"/>
      <x:c r="D77" s="2"/>
      <x:c r="E77" s="2"/>
      <x:c r="F77" s="2"/>
      <x:c r="G77" s="2"/>
      <x:c r="H77" s="2"/>
      <x:c r="I77" s="2"/>
      <x:c r="J77" s="2"/>
      <x:c r="K77" s="2"/>
      <x:c r="L77" s="2"/>
      <x:c r="M77" s="2"/>
      <x:c r="N77" s="2"/>
      <x:c r="O77" s="2"/>
    </x:row>
    <x:row r="78" ht="21" customHeight="1">
      <x:c r="A78" s="2"/>
      <x:c r="B78" s="2"/>
      <x:c r="C78" s="2"/>
      <x:c r="D78" s="2"/>
      <x:c r="E78" s="2"/>
      <x:c r="F78" s="2"/>
      <x:c r="G78" s="2"/>
      <x:c r="H78" s="2"/>
      <x:c r="I78" s="2"/>
      <x:c r="J78" s="2"/>
      <x:c r="K78" s="2"/>
      <x:c r="L78" s="2"/>
      <x:c r="M78" s="2"/>
      <x:c r="N78" s="2"/>
      <x:c r="O78" s="2"/>
    </x:row>
    <x:row r="79" ht="21" customHeight="1">
      <x:c r="A79" s="2"/>
      <x:c r="B79" s="2"/>
      <x:c r="C79" s="2"/>
      <x:c r="D79" s="2"/>
      <x:c r="E79" s="2"/>
      <x:c r="F79" s="2"/>
      <x:c r="G79" s="2"/>
      <x:c r="H79" s="2"/>
      <x:c r="I79" s="2"/>
      <x:c r="J79" s="2"/>
      <x:c r="K79" s="2"/>
      <x:c r="L79" s="2"/>
      <x:c r="M79" s="2"/>
      <x:c r="N79" s="2"/>
      <x:c r="O79" s="2"/>
    </x:row>
    <x:row r="80" ht="21" customHeight="1">
      <x:c r="A80" s="2"/>
      <x:c r="B80" s="2"/>
      <x:c r="C80" s="2"/>
      <x:c r="D80" s="2"/>
      <x:c r="E80" s="2"/>
      <x:c r="F80" s="2"/>
      <x:c r="G80" s="2"/>
      <x:c r="H80" s="2"/>
      <x:c r="I80" s="2"/>
      <x:c r="J80" s="2"/>
      <x:c r="K80" s="2"/>
      <x:c r="L80" s="2"/>
      <x:c r="M80" s="2"/>
      <x:c r="N80" s="2"/>
      <x:c r="O80" s="2"/>
    </x:row>
  </x:sheetData>
  <x:conditionalFormatting sqref="D25:D25">
    <x:cfRule type="expression" dxfId="7" priority="1">
      <x:formula>AND(ISNUMBER(D25),D25&lt;0)</x:formula>
    </x:cfRule>
  </x:conditionalFormatting>
  <x:conditionalFormatting sqref="D28:D28">
    <x:cfRule type="expression" dxfId="8" priority="2">
      <x:formula>D28&lt;0</x:formula>
    </x:cfRule>
  </x:conditionalFormatting>
  <x:conditionalFormatting sqref="D26:D26">
    <x:cfRule type="expression" dxfId="9" priority="3">
      <x:formula>D26="Above limit"</x:formula>
    </x:cfRule>
  </x:conditionalFormatting>
  <x:conditionalFormatting sqref="D29:D29">
    <x:cfRule type="expression" dxfId="10" priority="4">
      <x:formula>D29="Below floor"</x:formula>
    </x:cfRule>
  </x:conditionalFormatting>
  <x:dataValidations count="1">
    <x:dataValidation type="whole" operator="between" sqref="D5">
      <x:formula1>1</x:formula1>
      <x:formula2>12</x:formula2>
    </x:dataValidation>
  </x:dataValidations>
  <x:pageMargins left="0.7" right="0.7" top="0.75" bottom="0.75" header="0.3" footer="0.3"/>
</x:worksheet>
</file>

<file path=xl/worksheets/sheet5.xml><?xml version="1.0" encoding="utf-8"?>
<x:worksheet xmlns:x="http://schemas.openxmlformats.org/spreadsheetml/2006/main">
  <x:sheetPr>
    <x:tabColor rgb="FF183D46"/>
  </x:sheetPr>
  <x:sheetViews>
    <x:sheetView showGridLines="0" workbookViewId="0"/>
  </x:sheetViews>
  <x:sheetFormatPr defaultRowHeight="15"/>
  <x:cols>
    <x:col min="1" max="1" width="2" hidden="0" customWidth="1"/>
    <x:col min="2" max="2" width="2" hidden="0" customWidth="1"/>
    <x:col min="3" max="3" width="44" hidden="0" customWidth="1"/>
    <x:col min="4" max="4" width="25" hidden="0" customWidth="1"/>
    <x:col min="5" max="5" width="19" hidden="0" customWidth="1"/>
    <x:col min="6" max="6" width="29" hidden="0" customWidth="1"/>
    <x:col min="7" max="7" width="13" hidden="0" customWidth="1"/>
    <x:col min="8" max="8" width="19" hidden="0" customWidth="1"/>
    <x:col min="9" max="9" width="14" hidden="0" customWidth="1"/>
    <x:col min="10" max="10" width="14" hidden="0" customWidth="1"/>
    <x:col min="11" max="11" width="17" hidden="0" customWidth="1"/>
    <x:col min="12" max="12" width="36" hidden="0" customWidth="1"/>
    <x:col min="13" max="13" width="14" hidden="0" customWidth="1"/>
    <x:col min="14" max="14" width="14" hidden="0" customWidth="1"/>
    <x:col min="15" max="15" width="14" hidden="0" customWidth="1"/>
  </x:cols>
  <x:sheetData>
    <x:row r="1" ht="21" customHeight="1">
      <x:c r="A1" s="2"/>
      <x:c r="B1" s="2"/>
      <x:c r="C1" s="2"/>
      <x:c r="D1" s="2"/>
      <x:c r="E1" s="2"/>
      <x:c r="F1" s="2"/>
      <x:c r="G1" s="2"/>
      <x:c r="H1" s="2"/>
      <x:c r="I1" s="2"/>
      <x:c r="J1" s="2"/>
      <x:c r="K1" s="2"/>
      <x:c r="L1" s="2"/>
      <x:c r="M1" s="2"/>
      <x:c r="N1" s="2"/>
      <x:c r="O1" s="2"/>
    </x:row>
    <x:row r="2" ht="28" customHeight="1">
      <x:c r="A2" s="2"/>
      <x:c r="B2" s="2"/>
      <x:c r="C2" s="3" t="str">
        <x:v>VCP Scorecard for ExampleCo Services</x:v>
      </x:c>
      <x:c r="D2" s="2"/>
      <x:c r="E2" s="2"/>
      <x:c r="F2" s="2"/>
      <x:c r="G2" s="2"/>
      <x:c r="H2" s="2"/>
      <x:c r="I2" s="2"/>
      <x:c r="J2" s="2"/>
      <x:c r="K2" s="2"/>
      <x:c r="L2" s="2"/>
      <x:c r="M2" s="2"/>
      <x:c r="N2" s="2"/>
      <x:c r="O2" s="2"/>
    </x:row>
    <x:row r="3" ht="21" customHeight="1">
      <x:c r="A3" s="2"/>
      <x:c r="B3" s="2"/>
      <x:c r="C3" s="4"/>
      <x:c r="D3" s="4"/>
      <x:c r="E3" s="4"/>
      <x:c r="F3" s="4"/>
      <x:c r="G3" s="4"/>
      <x:c r="H3" s="4"/>
      <x:c r="I3" s="4"/>
      <x:c r="J3" s="4"/>
      <x:c r="K3" s="4"/>
      <x:c r="L3" s="4"/>
      <x:c r="M3" s="4"/>
      <x:c r="N3" s="4"/>
      <x:c r="O3" s="4"/>
    </x:row>
    <x:row r="4" ht="21" customHeight="1">
      <x:c r="A4" s="2"/>
      <x:c r="B4" s="2"/>
      <x:c r="C4" s="5" t="str">
        <x:v>Planned initiatives for a fictional company. USD. No actual investment results.</x:v>
      </x:c>
      <x:c r="D4" s="2"/>
      <x:c r="E4" s="2"/>
      <x:c r="F4" s="2"/>
      <x:c r="G4" s="2"/>
      <x:c r="H4" s="2"/>
      <x:c r="I4" s="2"/>
      <x:c r="J4" s="2"/>
      <x:c r="K4" s="2"/>
      <x:c r="L4" s="2"/>
      <x:c r="M4" s="2"/>
      <x:c r="N4" s="2"/>
      <x:c r="O4" s="2"/>
    </x:row>
    <x:row r="5" ht="21" customHeight="1">
      <x:c r="A5" s="2"/>
      <x:c r="B5" s="2"/>
      <x:c r="C5" s="2"/>
      <x:c r="D5" s="2"/>
      <x:c r="E5" s="2"/>
      <x:c r="F5" s="2"/>
      <x:c r="G5" s="2"/>
      <x:c r="H5" s="2"/>
      <x:c r="I5" s="2"/>
      <x:c r="J5" s="2"/>
      <x:c r="K5" s="2"/>
      <x:c r="L5" s="2"/>
      <x:c r="M5" s="2"/>
      <x:c r="N5" s="2"/>
      <x:c r="O5" s="2"/>
    </x:row>
    <x:row r="6" ht="21" customHeight="1">
      <x:c r="A6" s="2"/>
      <x:c r="B6" s="2"/>
      <x:c r="C6" s="2"/>
      <x:c r="D6" s="2"/>
      <x:c r="E6" s="2"/>
      <x:c r="F6" s="2"/>
      <x:c r="G6" s="2"/>
      <x:c r="H6" s="2"/>
      <x:c r="I6" s="2"/>
      <x:c r="J6" s="2"/>
      <x:c r="K6" s="2"/>
      <x:c r="L6" s="2"/>
      <x:c r="M6" s="2"/>
      <x:c r="N6" s="2"/>
      <x:c r="O6" s="2"/>
    </x:row>
    <x:row r="7" ht="21" customHeight="1">
      <x:c r="A7" s="2"/>
      <x:c r="B7" s="2"/>
      <x:c r="C7" s="2" t="str">
        <x:v>Growth contribution to EBITDA</x:v>
      </x:c>
      <x:c r="D7" s="58" t="n">
        <x:f>SUM(D33:O33)</x:f>
        <x:v>614252.7118772762</x:v>
      </x:c>
      <x:c r="E7" s="2"/>
      <x:c r="F7" s="2" t="str">
        <x:v>Growth contribution uses incremental revenue at each month's direct-cost margin.</x:v>
      </x:c>
      <x:c r="G7" s="2"/>
      <x:c r="H7" s="2"/>
      <x:c r="I7" s="2"/>
      <x:c r="J7" s="2"/>
      <x:c r="K7" s="2"/>
      <x:c r="L7" s="2"/>
      <x:c r="M7" s="2"/>
      <x:c r="N7" s="2"/>
      <x:c r="O7" s="2"/>
    </x:row>
    <x:row r="8" ht="21" customHeight="1">
      <x:c r="A8" s="2"/>
      <x:c r="B8" s="2"/>
      <x:c r="C8" s="2" t="str">
        <x:v>Additional-hire investment</x:v>
      </x:c>
      <x:c r="D8" s="58" t="n">
        <x:f>SUM(D34:O34)</x:f>
        <x:v>-306000</x:v>
      </x:c>
      <x:c r="E8" s="2"/>
      <x:c r="F8" s="2" t="str">
        <x:v>Hiring investment is already deducted in the forecast.</x:v>
      </x:c>
      <x:c r="G8" s="2"/>
      <x:c r="H8" s="2"/>
      <x:c r="I8" s="2"/>
      <x:c r="J8" s="2"/>
      <x:c r="K8" s="2"/>
      <x:c r="L8" s="2"/>
      <x:c r="M8" s="2"/>
      <x:c r="N8" s="2"/>
      <x:c r="O8" s="2"/>
    </x:row>
    <x:row r="9" ht="21" customHeight="1">
      <x:c r="A9" s="2"/>
      <x:c r="B9" s="2"/>
      <x:c r="C9" s="2" t="str">
        <x:v>Net modeled EBITDA uplift</x:v>
      </x:c>
      <x:c r="D9" s="58" t="n">
        <x:f>SUM(D7:D8)</x:f>
        <x:v>308252.7118772762</x:v>
      </x:c>
      <x:c r="E9" s="2"/>
      <x:c r="F9" s="2"/>
      <x:c r="G9" s="2"/>
      <x:c r="H9" s="2"/>
      <x:c r="I9" s="2"/>
      <x:c r="J9" s="2"/>
      <x:c r="K9" s="2"/>
      <x:c r="L9" s="2"/>
      <x:c r="M9" s="2"/>
      <x:c r="N9" s="2"/>
      <x:c r="O9" s="2"/>
    </x:row>
    <x:row r="10" ht="21" customHeight="1">
      <x:c r="A10" s="2"/>
      <x:c r="B10" s="2"/>
      <x:c r="C10" s="2"/>
      <x:c r="D10" s="2"/>
      <x:c r="E10" s="2"/>
      <x:c r="F10" s="2"/>
      <x:c r="G10" s="2"/>
      <x:c r="H10" s="2"/>
      <x:c r="I10" s="2"/>
      <x:c r="J10" s="2"/>
      <x:c r="K10" s="2"/>
      <x:c r="L10" s="2"/>
      <x:c r="M10" s="2"/>
      <x:c r="N10" s="2"/>
      <x:c r="O10" s="2"/>
    </x:row>
    <x:row r="11" ht="21" customHeight="1">
      <x:c r="A11" s="2"/>
      <x:c r="B11" s="2"/>
      <x:c r="C11" s="2" t="str">
        <x:v>Remaining collection cash opportunity</x:v>
      </x:c>
      <x:c r="D11" s="58" t="n">
        <x:f>O39</x:f>
        <x:v>743778.8977768779</x:v>
      </x:c>
      <x:c r="E11" s="2"/>
      <x:c r="F11" s="2" t="str">
        <x:v>Opportunity only. Apply target DSO in Assumptions to model this in cash.</x:v>
      </x:c>
      <x:c r="G11" s="2"/>
      <x:c r="H11" s="2"/>
      <x:c r="I11" s="2"/>
      <x:c r="J11" s="2"/>
      <x:c r="K11" s="2"/>
      <x:c r="L11" s="2"/>
      <x:c r="M11" s="2"/>
      <x:c r="N11" s="2"/>
      <x:c r="O11" s="2"/>
    </x:row>
    <x:row r="12" ht="21" customHeight="1">
      <x:c r="A12" s="2"/>
      <x:c r="B12" s="2"/>
      <x:c r="C12" s="2" t="str">
        <x:v>Modeled cash release vs reference DSO</x:v>
      </x:c>
      <x:c r="D12" s="58" t="n">
        <x:f>O40</x:f>
        <x:v>0</x:v>
      </x:c>
      <x:c r="E12" s="2"/>
      <x:c r="F12" s="2" t="str">
        <x:v>Already included in forecast AR. Do not add this again to closing cash.</x:v>
      </x:c>
      <x:c r="G12" s="2"/>
      <x:c r="H12" s="2"/>
      <x:c r="I12" s="2"/>
      <x:c r="J12" s="2"/>
      <x:c r="K12" s="2"/>
      <x:c r="L12" s="2"/>
      <x:c r="M12" s="2"/>
      <x:c r="N12" s="2"/>
      <x:c r="O12" s="2"/>
    </x:row>
    <x:row r="13" ht="21" customHeight="1">
      <x:c r="A13" s="2"/>
      <x:c r="B13" s="2"/>
      <x:c r="C13" s="2"/>
      <x:c r="D13" s="2"/>
      <x:c r="E13" s="2"/>
      <x:c r="F13" s="2"/>
      <x:c r="G13" s="2"/>
      <x:c r="H13" s="2"/>
      <x:c r="I13" s="2"/>
      <x:c r="J13" s="2"/>
      <x:c r="K13" s="2"/>
      <x:c r="L13" s="2"/>
      <x:c r="M13" s="2"/>
      <x:c r="N13" s="2"/>
      <x:c r="O13" s="2"/>
    </x:row>
    <x:row r="14" ht="21" customHeight="1">
      <x:c r="A14" s="2"/>
      <x:c r="B14" s="2"/>
      <x:c r="C14" s="2"/>
      <x:c r="D14" s="2"/>
      <x:c r="E14" s="2"/>
      <x:c r="F14" s="2"/>
      <x:c r="G14" s="2"/>
      <x:c r="H14" s="2"/>
      <x:c r="I14" s="2"/>
      <x:c r="J14" s="2"/>
      <x:c r="K14" s="2"/>
      <x:c r="L14" s="2"/>
      <x:c r="M14" s="2"/>
      <x:c r="N14" s="2"/>
      <x:c r="O14" s="2"/>
    </x:row>
    <x:row r="15" ht="21" customHeight="1">
      <x:c r="A15" s="2"/>
      <x:c r="B15" s="2"/>
      <x:c r="C15" s="2" t="str">
        <x:v>Owners and execution milestones</x:v>
      </x:c>
      <x:c r="D15" s="2"/>
      <x:c r="E15" s="2"/>
      <x:c r="F15" s="2"/>
      <x:c r="G15" s="2"/>
      <x:c r="H15" s="2"/>
      <x:c r="I15" s="2"/>
      <x:c r="J15" s="2"/>
      <x:c r="K15" s="2"/>
      <x:c r="L15" s="2"/>
      <x:c r="M15" s="2"/>
      <x:c r="N15" s="2"/>
      <x:c r="O15" s="2"/>
    </x:row>
    <x:row r="16" ht="26" customHeight="1">
      <x:c r="A16" s="2"/>
      <x:c r="B16" s="2"/>
      <x:c r="C16" s="17" t="str">
        <x:v>ID</x:v>
      </x:c>
      <x:c r="D16" s="17" t="str">
        <x:v>Initiative</x:v>
      </x:c>
      <x:c r="E16" s="17" t="str">
        <x:v>Owner</x:v>
      </x:c>
      <x:c r="F16" s="17" t="str">
        <x:v>Milestone</x:v>
      </x:c>
      <x:c r="G16" s="17" t="str">
        <x:v>Due date</x:v>
      </x:c>
      <x:c r="H16" s="17" t="str">
        <x:v>KPI</x:v>
      </x:c>
      <x:c r="I16" s="17" t="str">
        <x:v>Baseline</x:v>
      </x:c>
      <x:c r="J16" s="17" t="str">
        <x:v>Plan</x:v>
      </x:c>
      <x:c r="K16" s="17" t="str">
        <x:v>Status</x:v>
      </x:c>
      <x:c r="L16" s="17" t="str">
        <x:v>Next action</x:v>
      </x:c>
      <x:c r="M16" s="2"/>
      <x:c r="N16" s="2"/>
      <x:c r="O16" s="2"/>
    </x:row>
    <x:row r="17" ht="54" customHeight="1">
      <x:c r="A17" s="2"/>
      <x:c r="B17" s="2"/>
      <x:c r="C17" s="63" t="str">
        <x:v>VCP-01</x:v>
      </x:c>
      <x:c r="D17" s="63" t="str">
        <x:v>Organic revenue growth</x:v>
      </x:c>
      <x:c r="E17" s="64" t="str">
        <x:v>Commercial lead</x:v>
      </x:c>
      <x:c r="F17" s="64" t="str">
        <x:v>Review monthly sales plan</x:v>
      </x:c>
      <x:c r="G17" s="65" t="d">
        <x:v>2027-03-31T00:00:00.000Z</x:v>
      </x:c>
      <x:c r="H17" s="63" t="str">
        <x:v>Monthly growth</x:v>
      </x:c>
      <x:c r="I17" s="66" t="n">
        <x:v>0</x:v>
      </x:c>
      <x:c r="J17" s="67" t="n">
        <x:f>'Assumptions'!E21</x:f>
        <x:v>0.01</x:v>
      </x:c>
      <x:c r="K17" s="64" t="str">
        <x:v>Planned</x:v>
      </x:c>
      <x:c r="L17" s="64" t="str">
        <x:v>Validate pipeline and conversion assumptions.</x:v>
      </x:c>
      <x:c r="M17" s="2"/>
      <x:c r="N17" s="2"/>
      <x:c r="O17" s="2"/>
    </x:row>
    <x:row r="18" ht="54" customHeight="1">
      <x:c r="A18" s="2"/>
      <x:c r="B18" s="2"/>
      <x:c r="C18" s="63" t="str">
        <x:v>VCP-02</x:v>
      </x:c>
      <x:c r="D18" s="63" t="str">
        <x:v>Capacity investment</x:v>
      </x:c>
      <x:c r="E18" s="64" t="str">
        <x:v>Operations lead</x:v>
      </x:c>
      <x:c r="F18" s="64" t="str">
        <x:v>Confirm hiring approvals</x:v>
      </x:c>
      <x:c r="G18" s="65" t="d">
        <x:v>2027-04-01T00:00:00.000Z</x:v>
      </x:c>
      <x:c r="H18" s="63" t="str">
        <x:v>Additional hires</x:v>
      </x:c>
      <x:c r="I18" s="68" t="n">
        <x:v>0</x:v>
      </x:c>
      <x:c r="J18" s="69" t="n">
        <x:f>'Assumptions'!G24</x:f>
        <x:v>4</x:v>
      </x:c>
      <x:c r="K18" s="64" t="str">
        <x:v>Planned</x:v>
      </x:c>
      <x:c r="L18" s="64" t="str">
        <x:v>Confirm four hires and ramp timing.</x:v>
      </x:c>
      <x:c r="M18" s="2"/>
      <x:c r="N18" s="2"/>
      <x:c r="O18" s="2"/>
    </x:row>
    <x:row r="19" ht="54" customHeight="1">
      <x:c r="A19" s="2"/>
      <x:c r="B19" s="2"/>
      <x:c r="C19" s="63" t="str">
        <x:v>VCP-03</x:v>
      </x:c>
      <x:c r="D19" s="63" t="str">
        <x:v>Improve collections</x:v>
      </x:c>
      <x:c r="E19" s="64" t="str">
        <x:v>Finance lead</x:v>
      </x:c>
      <x:c r="F19" s="64" t="str">
        <x:v>Start overdue AR review</x:v>
      </x:c>
      <x:c r="G19" s="65" t="d">
        <x:v>2027-06-30T00:00:00.000Z</x:v>
      </x:c>
      <x:c r="H19" s="63" t="str">
        <x:v>DSO</x:v>
      </x:c>
      <x:c r="I19" s="70" t="n">
        <x:f>'Assumptions'!O26</x:f>
        <x:v>45</x:v>
      </x:c>
      <x:c r="J19" s="70" t="n">
        <x:f>'Assumptions'!D17</x:f>
        <x:v>35</x:v>
      </x:c>
      <x:c r="K19" s="64" t="str">
        <x:v>Planned</x:v>
      </x:c>
      <x:c r="L19" s="64" t="str">
        <x:v>Assign disputed invoices and accountable owners.</x:v>
      </x:c>
      <x:c r="M19" s="2"/>
      <x:c r="N19" s="2"/>
      <x:c r="O19" s="2"/>
    </x:row>
    <x:row r="20" ht="21" customHeight="1">
      <x:c r="A20" s="2"/>
      <x:c r="B20" s="2"/>
      <x:c r="C20" s="2"/>
      <x:c r="D20" s="2"/>
      <x:c r="E20" s="2"/>
      <x:c r="F20" s="2"/>
      <x:c r="G20" s="2"/>
      <x:c r="H20" s="2"/>
      <x:c r="I20" s="2"/>
      <x:c r="J20" s="2"/>
      <x:c r="K20" s="2"/>
      <x:c r="L20" s="2"/>
      <x:c r="M20" s="2"/>
      <x:c r="N20" s="2"/>
      <x:c r="O20" s="2"/>
    </x:row>
    <x:row r="21" ht="21" customHeight="1">
      <x:c r="A21" s="2"/>
      <x:c r="B21" s="2"/>
      <x:c r="C21" s="2"/>
      <x:c r="D21" s="2"/>
      <x:c r="E21" s="2"/>
      <x:c r="F21" s="2"/>
      <x:c r="G21" s="2"/>
      <x:c r="H21" s="2"/>
      <x:c r="I21" s="2"/>
      <x:c r="J21" s="2"/>
      <x:c r="K21" s="2"/>
      <x:c r="L21" s="2"/>
      <x:c r="M21" s="2"/>
      <x:c r="N21" s="2"/>
      <x:c r="O21" s="2"/>
    </x:row>
    <x:row r="22" ht="21" customHeight="1">
      <x:c r="A22" s="2"/>
      <x:c r="B22" s="2"/>
      <x:c r="C22" s="2" t="str">
        <x:v>No EBITDA credit is assigned to collection improvement. Growth and hiring are counted once.</x:v>
      </x:c>
      <x:c r="D22" s="2"/>
      <x:c r="E22" s="2"/>
      <x:c r="F22" s="2"/>
      <x:c r="G22" s="2"/>
      <x:c r="H22" s="2"/>
      <x:c r="I22" s="2"/>
      <x:c r="J22" s="2"/>
      <x:c r="K22" s="2"/>
      <x:c r="L22" s="2"/>
      <x:c r="M22" s="2"/>
      <x:c r="N22" s="2"/>
      <x:c r="O22" s="2"/>
    </x:row>
    <x:row r="23" ht="21" customHeight="1">
      <x:c r="A23" s="2"/>
      <x:c r="B23" s="2"/>
      <x:c r="C23" s="2" t="str">
        <x:v>Owner roles are fictional. Milestone dates and statuses are editable. Plans are not measured actuals.</x:v>
      </x:c>
      <x:c r="D23" s="2"/>
      <x:c r="E23" s="2"/>
      <x:c r="F23" s="2"/>
      <x:c r="G23" s="2"/>
      <x:c r="H23" s="2"/>
      <x:c r="I23" s="2"/>
      <x:c r="J23" s="2"/>
      <x:c r="K23" s="2"/>
      <x:c r="L23" s="2"/>
      <x:c r="M23" s="2"/>
      <x:c r="N23" s="2"/>
      <x:c r="O23" s="2"/>
    </x:row>
    <x:row r="24" ht="21" customHeight="1">
      <x:c r="A24" s="2"/>
      <x:c r="B24" s="2"/>
      <x:c r="C24" s="2"/>
      <x:c r="D24" s="2"/>
      <x:c r="E24" s="2"/>
      <x:c r="F24" s="2"/>
      <x:c r="G24" s="2"/>
      <x:c r="H24" s="2"/>
      <x:c r="I24" s="2"/>
      <x:c r="J24" s="2"/>
      <x:c r="K24" s="2"/>
      <x:c r="L24" s="2"/>
      <x:c r="M24" s="2"/>
      <x:c r="N24" s="2"/>
      <x:c r="O24" s="2"/>
    </x:row>
    <x:row r="25" ht="21" customHeight="1">
      <x:c r="A25" s="2"/>
      <x:c r="B25" s="2"/>
      <x:c r="C25" s="2"/>
      <x:c r="D25" s="2"/>
      <x:c r="E25" s="2"/>
      <x:c r="F25" s="2"/>
      <x:c r="G25" s="2"/>
      <x:c r="H25" s="2"/>
      <x:c r="I25" s="2"/>
      <x:c r="J25" s="2"/>
      <x:c r="K25" s="2"/>
      <x:c r="L25" s="2"/>
      <x:c r="M25" s="2"/>
      <x:c r="N25" s="2"/>
      <x:c r="O25" s="2"/>
    </x:row>
    <x:row r="26" ht="21" customHeight="1">
      <x:c r="A26" s="2"/>
      <x:c r="B26" s="2"/>
      <x:c r="C26" s="2"/>
      <x:c r="D26" s="2"/>
      <x:c r="E26" s="2"/>
      <x:c r="F26" s="2"/>
      <x:c r="G26" s="2"/>
      <x:c r="H26" s="2"/>
      <x:c r="I26" s="2"/>
      <x:c r="J26" s="2"/>
      <x:c r="K26" s="2"/>
      <x:c r="L26" s="2"/>
      <x:c r="M26" s="2"/>
      <x:c r="N26" s="2"/>
      <x:c r="O26" s="2"/>
    </x:row>
    <x:row r="27" ht="21" customHeight="1">
      <x:c r="A27" s="2"/>
      <x:c r="B27" s="2"/>
      <x:c r="C27" s="2" t="str">
        <x:v>Monthly financial build</x:v>
      </x:c>
      <x:c r="D27" s="2"/>
      <x:c r="E27" s="2"/>
      <x:c r="F27" s="2"/>
      <x:c r="G27" s="2"/>
      <x:c r="H27" s="2"/>
      <x:c r="I27" s="2"/>
      <x:c r="J27" s="2"/>
      <x:c r="K27" s="2"/>
      <x:c r="L27" s="2"/>
      <x:c r="M27" s="2"/>
      <x:c r="N27" s="2"/>
      <x:c r="O27" s="2"/>
    </x:row>
    <x:row r="28" ht="26" customHeight="1">
      <x:c r="A28" s="2"/>
      <x:c r="B28" s="2"/>
      <x:c r="C28" s="17" t="str">
        <x:v>USD</x:v>
      </x:c>
      <x:c r="D28" s="18" t="n">
        <x:f>'Forecast'!D4</x:f>
        <x:v>46388</x:v>
      </x:c>
      <x:c r="E28" s="18" t="n">
        <x:f>'Forecast'!E4</x:f>
        <x:v>46419</x:v>
      </x:c>
      <x:c r="F28" s="18" t="n">
        <x:f>'Forecast'!F4</x:f>
        <x:v>46447</x:v>
      </x:c>
      <x:c r="G28" s="18" t="n">
        <x:f>'Forecast'!G4</x:f>
        <x:v>46478</x:v>
      </x:c>
      <x:c r="H28" s="18" t="n">
        <x:f>'Forecast'!H4</x:f>
        <x:v>46508</x:v>
      </x:c>
      <x:c r="I28" s="18" t="n">
        <x:f>'Forecast'!I4</x:f>
        <x:v>46539</x:v>
      </x:c>
      <x:c r="J28" s="18" t="n">
        <x:f>'Forecast'!J4</x:f>
        <x:v>46569</x:v>
      </x:c>
      <x:c r="K28" s="18" t="n">
        <x:f>'Forecast'!K4</x:f>
        <x:v>46600</x:v>
      </x:c>
      <x:c r="L28" s="18" t="n">
        <x:f>'Forecast'!L4</x:f>
        <x:v>46631</x:v>
      </x:c>
      <x:c r="M28" s="18" t="n">
        <x:f>'Forecast'!M4</x:f>
        <x:v>46661</x:v>
      </x:c>
      <x:c r="N28" s="18" t="n">
        <x:f>'Forecast'!N4</x:f>
        <x:v>46692</x:v>
      </x:c>
      <x:c r="O28" s="18" t="n">
        <x:f>'Forecast'!O4</x:f>
        <x:v>46722</x:v>
      </x:c>
    </x:row>
    <x:row r="29" ht="21" customHeight="1">
      <x:c r="A29" s="2"/>
      <x:c r="B29" s="2"/>
      <x:c r="C29" s="2" t="str">
        <x:v>Flat baseline revenue</x:v>
      </x:c>
      <x:c r="D29" s="26" t="n">
        <x:f>'Assumptions'!$D$7</x:f>
        <x:v>2000000</x:v>
      </x:c>
      <x:c r="E29" s="26" t="n">
        <x:f>'Assumptions'!$D$7</x:f>
        <x:v>2000000</x:v>
      </x:c>
      <x:c r="F29" s="26" t="n">
        <x:f>'Assumptions'!$D$7</x:f>
        <x:v>2000000</x:v>
      </x:c>
      <x:c r="G29" s="26" t="n">
        <x:f>'Assumptions'!$D$7</x:f>
        <x:v>2000000</x:v>
      </x:c>
      <x:c r="H29" s="26" t="n">
        <x:f>'Assumptions'!$D$7</x:f>
        <x:v>2000000</x:v>
      </x:c>
      <x:c r="I29" s="26" t="n">
        <x:f>'Assumptions'!$D$7</x:f>
        <x:v>2000000</x:v>
      </x:c>
      <x:c r="J29" s="26" t="n">
        <x:f>'Assumptions'!$D$7</x:f>
        <x:v>2000000</x:v>
      </x:c>
      <x:c r="K29" s="26" t="n">
        <x:f>'Assumptions'!$D$7</x:f>
        <x:v>2000000</x:v>
      </x:c>
      <x:c r="L29" s="26" t="n">
        <x:f>'Assumptions'!$D$7</x:f>
        <x:v>2000000</x:v>
      </x:c>
      <x:c r="M29" s="26" t="n">
        <x:f>'Assumptions'!$D$7</x:f>
        <x:v>2000000</x:v>
      </x:c>
      <x:c r="N29" s="26" t="n">
        <x:f>'Assumptions'!$D$7</x:f>
        <x:v>2000000</x:v>
      </x:c>
      <x:c r="O29" s="26" t="n">
        <x:f>'Assumptions'!$D$7</x:f>
        <x:v>2000000</x:v>
      </x:c>
    </x:row>
    <x:row r="30" ht="21" customHeight="1">
      <x:c r="A30" s="2"/>
      <x:c r="B30" s="2"/>
      <x:c r="C30" s="2" t="str">
        <x:v>Flat baseline gross profit</x:v>
      </x:c>
      <x:c r="D30" s="26" t="n">
        <x:f>D29*(1-'Forecast'!D7)</x:f>
        <x:v>899999.9999999999</x:v>
      </x:c>
      <x:c r="E30" s="26" t="n">
        <x:f>E29*(1-'Forecast'!E7)</x:f>
        <x:v>899999.9999999999</x:v>
      </x:c>
      <x:c r="F30" s="26" t="n">
        <x:f>F29*(1-'Forecast'!F7)</x:f>
        <x:v>899999.9999999999</x:v>
      </x:c>
      <x:c r="G30" s="26" t="n">
        <x:f>G29*(1-'Forecast'!G7)</x:f>
        <x:v>899999.9999999999</x:v>
      </x:c>
      <x:c r="H30" s="26" t="n">
        <x:f>H29*(1-'Forecast'!H7)</x:f>
        <x:v>899999.9999999999</x:v>
      </x:c>
      <x:c r="I30" s="26" t="n">
        <x:f>I29*(1-'Forecast'!I7)</x:f>
        <x:v>899999.9999999999</x:v>
      </x:c>
      <x:c r="J30" s="26" t="n">
        <x:f>J29*(1-'Forecast'!J7)</x:f>
        <x:v>899999.9999999999</x:v>
      </x:c>
      <x:c r="K30" s="26" t="n">
        <x:f>K29*(1-'Forecast'!K7)</x:f>
        <x:v>899999.9999999999</x:v>
      </x:c>
      <x:c r="L30" s="26" t="n">
        <x:f>L29*(1-'Forecast'!L7)</x:f>
        <x:v>899999.9999999999</x:v>
      </x:c>
      <x:c r="M30" s="26" t="n">
        <x:f>M29*(1-'Forecast'!M7)</x:f>
        <x:v>899999.9999999999</x:v>
      </x:c>
      <x:c r="N30" s="26" t="n">
        <x:f>N29*(1-'Forecast'!N7)</x:f>
        <x:v>899999.9999999999</x:v>
      </x:c>
      <x:c r="O30" s="26" t="n">
        <x:f>O29*(1-'Forecast'!O7)</x:f>
        <x:v>899999.9999999999</x:v>
      </x:c>
    </x:row>
    <x:row r="31" ht="21" customHeight="1">
      <x:c r="A31" s="2"/>
      <x:c r="B31" s="2"/>
      <x:c r="C31" s="2" t="str">
        <x:v>Flat baseline EBITDA</x:v>
      </x:c>
      <x:c r="D31" s="26" t="n">
        <x:f>D30-'Forecast'!D10</x:f>
        <x:v>299999.9999999999</x:v>
      </x:c>
      <x:c r="E31" s="26" t="n">
        <x:f>E30-'Forecast'!E10</x:f>
        <x:v>299999.9999999999</x:v>
      </x:c>
      <x:c r="F31" s="26" t="n">
        <x:f>F30-'Forecast'!F10</x:f>
        <x:v>299999.9999999999</x:v>
      </x:c>
      <x:c r="G31" s="26" t="n">
        <x:f>G30-'Forecast'!G10</x:f>
        <x:v>299999.9999999999</x:v>
      </x:c>
      <x:c r="H31" s="26" t="n">
        <x:f>H30-'Forecast'!H10</x:f>
        <x:v>299999.9999999999</x:v>
      </x:c>
      <x:c r="I31" s="26" t="n">
        <x:f>I30-'Forecast'!I10</x:f>
        <x:v>299999.9999999999</x:v>
      </x:c>
      <x:c r="J31" s="26" t="n">
        <x:f>J30-'Forecast'!J10</x:f>
        <x:v>299999.9999999999</x:v>
      </x:c>
      <x:c r="K31" s="26" t="n">
        <x:f>K30-'Forecast'!K10</x:f>
        <x:v>299999.9999999999</x:v>
      </x:c>
      <x:c r="L31" s="26" t="n">
        <x:f>L30-'Forecast'!L10</x:f>
        <x:v>299999.9999999999</x:v>
      </x:c>
      <x:c r="M31" s="26" t="n">
        <x:f>M30-'Forecast'!M10</x:f>
        <x:v>299999.9999999999</x:v>
      </x:c>
      <x:c r="N31" s="26" t="n">
        <x:f>N30-'Forecast'!N10</x:f>
        <x:v>299999.9999999999</x:v>
      </x:c>
      <x:c r="O31" s="26" t="n">
        <x:f>O30-'Forecast'!O10</x:f>
        <x:v>299999.9999999999</x:v>
      </x:c>
    </x:row>
    <x:row r="32" ht="21" customHeight="1">
      <x:c r="A32" s="2"/>
      <x:c r="B32" s="2"/>
      <x:c r="C32" s="2"/>
      <x:c r="D32" s="28"/>
      <x:c r="E32" s="28"/>
      <x:c r="F32" s="28"/>
      <x:c r="G32" s="28"/>
      <x:c r="H32" s="28"/>
      <x:c r="I32" s="28"/>
      <x:c r="J32" s="28"/>
      <x:c r="K32" s="28"/>
      <x:c r="L32" s="28"/>
      <x:c r="M32" s="28"/>
      <x:c r="N32" s="28"/>
      <x:c r="O32" s="28"/>
    </x:row>
    <x:row r="33" ht="21" customHeight="1">
      <x:c r="A33" s="2"/>
      <x:c r="B33" s="2"/>
      <x:c r="C33" s="2" t="str">
        <x:v>Growth contribution to EBITDA</x:v>
      </x:c>
      <x:c r="D33" s="26" t="n">
        <x:f>'Forecast'!D9-D30</x:f>
        <x:v>1.1641532182693481e-10</x:v>
      </x:c>
      <x:c r="E33" s="26" t="n">
        <x:f>'Forecast'!E9-E30</x:f>
        <x:v>9000.000000000116</x:v>
      </x:c>
      <x:c r="F33" s="26" t="n">
        <x:f>'Forecast'!F9-F30</x:f>
        <x:v>18090.000000000116</x:v>
      </x:c>
      <x:c r="G33" s="26" t="n">
        <x:f>'Forecast'!G9-G30</x:f>
        <x:v>27270.900000000023</x:v>
      </x:c>
      <x:c r="H33" s="26" t="n">
        <x:f>'Forecast'!H9-H30</x:f>
        <x:v>36543.609000000055</x:v>
      </x:c>
      <x:c r="I33" s="26" t="n">
        <x:f>'Forecast'!I9-I30</x:f>
        <x:v>45909.04509000003</x:v>
      </x:c>
      <x:c r="J33" s="26" t="n">
        <x:f>'Forecast'!J9-J30</x:f>
        <x:v>55368.13554090017</x:v>
      </x:c>
      <x:c r="K33" s="26" t="n">
        <x:f>'Forecast'!K9-K30</x:f>
        <x:v>64921.81689630903</x:v>
      </x:c>
      <x:c r="L33" s="26" t="n">
        <x:f>'Forecast'!L9-L30</x:f>
        <x:v>74571.03506527224</x:v>
      </x:c>
      <x:c r="M33" s="26" t="n">
        <x:f>'Forecast'!M9-M30</x:f>
        <x:v>84316.74541592493</x:v>
      </x:c>
      <x:c r="N33" s="26" t="n">
        <x:f>'Forecast'!N9-N30</x:f>
        <x:v>94159.91287008428</x:v>
      </x:c>
      <x:c r="O33" s="26" t="n">
        <x:f>'Forecast'!O9-O30</x:f>
        <x:v>104101.51199878508</x:v>
      </x:c>
    </x:row>
    <x:row r="34" ht="21" customHeight="1">
      <x:c r="A34" s="2"/>
      <x:c r="B34" s="2"/>
      <x:c r="C34" s="2" t="str">
        <x:v>Additional-hire investment</x:v>
      </x:c>
      <x:c r="D34" s="26" t="n">
        <x:f>-'Forecast'!D13</x:f>
        <x:v>0</x:v>
      </x:c>
      <x:c r="E34" s="26" t="n">
        <x:f>-'Forecast'!E13</x:f>
        <x:v>0</x:v>
      </x:c>
      <x:c r="F34" s="26" t="n">
        <x:f>-'Forecast'!F13</x:f>
        <x:v>0</x:v>
      </x:c>
      <x:c r="G34" s="26" t="n">
        <x:f>-'Forecast'!G13</x:f>
        <x:v>-34000</x:v>
      </x:c>
      <x:c r="H34" s="26" t="n">
        <x:f>-'Forecast'!H13</x:f>
        <x:v>-34000</x:v>
      </x:c>
      <x:c r="I34" s="26" t="n">
        <x:f>-'Forecast'!I13</x:f>
        <x:v>-34000</x:v>
      </x:c>
      <x:c r="J34" s="26" t="n">
        <x:f>-'Forecast'!J13</x:f>
        <x:v>-34000</x:v>
      </x:c>
      <x:c r="K34" s="26" t="n">
        <x:f>-'Forecast'!K13</x:f>
        <x:v>-34000</x:v>
      </x:c>
      <x:c r="L34" s="26" t="n">
        <x:f>-'Forecast'!L13</x:f>
        <x:v>-34000</x:v>
      </x:c>
      <x:c r="M34" s="26" t="n">
        <x:f>-'Forecast'!M13</x:f>
        <x:v>-34000</x:v>
      </x:c>
      <x:c r="N34" s="26" t="n">
        <x:f>-'Forecast'!N13</x:f>
        <x:v>-34000</x:v>
      </x:c>
      <x:c r="O34" s="26" t="n">
        <x:f>-'Forecast'!O13</x:f>
        <x:v>-34000</x:v>
      </x:c>
    </x:row>
    <x:row r="35" ht="21" customHeight="1">
      <x:c r="A35" s="2"/>
      <x:c r="B35" s="2"/>
      <x:c r="C35" s="43" t="str">
        <x:v>Net modeled EBITDA uplift</x:v>
      </x:c>
      <x:c r="D35" s="48" t="n">
        <x:f>SUM(D33:D34)</x:f>
        <x:v>1.1641532182693481e-10</x:v>
      </x:c>
      <x:c r="E35" s="48" t="n">
        <x:f>SUM(E33:E34)</x:f>
        <x:v>9000.000000000116</x:v>
      </x:c>
      <x:c r="F35" s="48" t="n">
        <x:f>SUM(F33:F34)</x:f>
        <x:v>18090.000000000116</x:v>
      </x:c>
      <x:c r="G35" s="48" t="n">
        <x:f>SUM(G33:G34)</x:f>
        <x:v>-6729.099999999977</x:v>
      </x:c>
      <x:c r="H35" s="48" t="n">
        <x:f>SUM(H33:H34)</x:f>
        <x:v>2543.609000000055</x:v>
      </x:c>
      <x:c r="I35" s="48" t="n">
        <x:f>SUM(I33:I34)</x:f>
        <x:v>11909.045090000029</x:v>
      </x:c>
      <x:c r="J35" s="48" t="n">
        <x:f>SUM(J33:J34)</x:f>
        <x:v>21368.13554090017</x:v>
      </x:c>
      <x:c r="K35" s="48" t="n">
        <x:f>SUM(K33:K34)</x:f>
        <x:v>30921.81689630903</x:v>
      </x:c>
      <x:c r="L35" s="48" t="n">
        <x:f>SUM(L33:L34)</x:f>
        <x:v>40571.03506527224</x:v>
      </x:c>
      <x:c r="M35" s="48" t="n">
        <x:f>SUM(M33:M34)</x:f>
        <x:v>50316.74541592493</x:v>
      </x:c>
      <x:c r="N35" s="48" t="n">
        <x:f>SUM(N33:N34)</x:f>
        <x:v>60159.912870084285</x:v>
      </x:c>
      <x:c r="O35" s="48" t="n">
        <x:f>SUM(O33:O34)</x:f>
        <x:v>70101.51199878508</x:v>
      </x:c>
    </x:row>
    <x:row r="36" ht="21" customHeight="1">
      <x:c r="A36" s="2"/>
      <x:c r="B36" s="2"/>
      <x:c r="C36" s="2"/>
      <x:c r="D36" s="28"/>
      <x:c r="E36" s="28"/>
      <x:c r="F36" s="28"/>
      <x:c r="G36" s="28"/>
      <x:c r="H36" s="28"/>
      <x:c r="I36" s="28"/>
      <x:c r="J36" s="28"/>
      <x:c r="K36" s="28"/>
      <x:c r="L36" s="28"/>
      <x:c r="M36" s="28"/>
      <x:c r="N36" s="28"/>
      <x:c r="O36" s="28"/>
    </x:row>
    <x:row r="37" ht="21" customHeight="1">
      <x:c r="A37" s="2"/>
      <x:c r="B37" s="2"/>
      <x:c r="C37" s="2" t="str">
        <x:v>EBITDA bridge difference</x:v>
      </x:c>
      <x:c r="D37" s="72" t="n">
        <x:f>'Forecast'!D14-D31-D35</x:f>
        <x:v>0</x:v>
      </x:c>
      <x:c r="E37" s="72" t="n">
        <x:f>'Forecast'!E14-E31-E35</x:f>
        <x:v>0</x:v>
      </x:c>
      <x:c r="F37" s="72" t="n">
        <x:f>'Forecast'!F14-F31-F35</x:f>
        <x:v>0</x:v>
      </x:c>
      <x:c r="G37" s="72" t="n">
        <x:f>'Forecast'!G14-G31-G35</x:f>
        <x:v>0</x:v>
      </x:c>
      <x:c r="H37" s="72" t="n">
        <x:f>'Forecast'!H14-H31-H35</x:f>
        <x:v>0</x:v>
      </x:c>
      <x:c r="I37" s="72" t="n">
        <x:f>'Forecast'!I14-I31-I35</x:f>
        <x:v>0</x:v>
      </x:c>
      <x:c r="J37" s="72" t="n">
        <x:f>'Forecast'!J14-J31-J35</x:f>
        <x:v>0</x:v>
      </x:c>
      <x:c r="K37" s="72" t="n">
        <x:f>'Forecast'!K14-K31-K35</x:f>
        <x:v>0</x:v>
      </x:c>
      <x:c r="L37" s="72" t="n">
        <x:f>'Forecast'!L14-L31-L35</x:f>
        <x:v>0</x:v>
      </x:c>
      <x:c r="M37" s="72" t="n">
        <x:f>'Forecast'!M14-M31-M35</x:f>
        <x:v>0</x:v>
      </x:c>
      <x:c r="N37" s="72" t="n">
        <x:f>'Forecast'!N14-N31-N35</x:f>
        <x:v>0</x:v>
      </x:c>
      <x:c r="O37" s="72" t="n">
        <x:f>'Forecast'!O14-O31-O35</x:f>
        <x:v>0</x:v>
      </x:c>
    </x:row>
    <x:row r="38" ht="21" customHeight="1">
      <x:c r="A38" s="2"/>
      <x:c r="B38" s="2"/>
      <x:c r="C38" s="2"/>
      <x:c r="D38" s="28"/>
      <x:c r="E38" s="28"/>
      <x:c r="F38" s="28"/>
      <x:c r="G38" s="28"/>
      <x:c r="H38" s="28"/>
      <x:c r="I38" s="28"/>
      <x:c r="J38" s="28"/>
      <x:c r="K38" s="28"/>
      <x:c r="L38" s="28"/>
      <x:c r="M38" s="28"/>
      <x:c r="N38" s="28"/>
      <x:c r="O38" s="28"/>
    </x:row>
    <x:row r="39" ht="21" customHeight="1">
      <x:c r="A39" s="2"/>
      <x:c r="B39" s="2"/>
      <x:c r="C39" s="2" t="str">
        <x:v>Remaining collection cash opportunity</x:v>
      </x:c>
      <x:c r="D39" s="26" t="n">
        <x:f>IF(ISNUMBER('Assumptions'!$D$17),MAX('Forecast'!D19-'Assumptions'!$D$17,0)*'Forecast'!D6/30,"Missing target DSO")</x:f>
        <x:v>666666.6666666666</x:v>
      </x:c>
      <x:c r="E39" s="26" t="n">
        <x:f>IF(ISNUMBER('Assumptions'!$D$17),MAX('Forecast'!E19-'Assumptions'!$D$17,0)*'Forecast'!E6/30,"Missing target DSO")</x:f>
        <x:v>673333.3333333334</x:v>
      </x:c>
      <x:c r="F39" s="26" t="n">
        <x:f>IF(ISNUMBER('Assumptions'!$D$17),MAX('Forecast'!F19-'Assumptions'!$D$17,0)*'Forecast'!F6/30,"Missing target DSO")</x:f>
        <x:v>680066.6666666666</x:v>
      </x:c>
      <x:c r="G39" s="26" t="n">
        <x:f>IF(ISNUMBER('Assumptions'!$D$17),MAX('Forecast'!G19-'Assumptions'!$D$17,0)*'Forecast'!G6/30,"Missing target DSO")</x:f>
        <x:v>686867.3333333334</x:v>
      </x:c>
      <x:c r="H39" s="26" t="n">
        <x:f>IF(ISNUMBER('Assumptions'!$D$17),MAX('Forecast'!H19-'Assumptions'!$D$17,0)*'Forecast'!H6/30,"Missing target DSO")</x:f>
        <x:v>693736.0066666666</x:v>
      </x:c>
      <x:c r="I39" s="26" t="n">
        <x:f>IF(ISNUMBER('Assumptions'!$D$17),MAX('Forecast'!I19-'Assumptions'!$D$17,0)*'Forecast'!I6/30,"Missing target DSO")</x:f>
        <x:v>700673.3667333334</x:v>
      </x:c>
      <x:c r="J39" s="26" t="n">
        <x:f>IF(ISNUMBER('Assumptions'!$D$17),MAX('Forecast'!J19-'Assumptions'!$D$17,0)*'Forecast'!J6/30,"Missing target DSO")</x:f>
        <x:v>707680.1004006666</x:v>
      </x:c>
      <x:c r="K39" s="26" t="n">
        <x:f>IF(ISNUMBER('Assumptions'!$D$17),MAX('Forecast'!K19-'Assumptions'!$D$17,0)*'Forecast'!K6/30,"Missing target DSO")</x:f>
        <x:v>714756.9014046734</x:v>
      </x:c>
      <x:c r="L39" s="26" t="n">
        <x:f>IF(ISNUMBER('Assumptions'!$D$17),MAX('Forecast'!L19-'Assumptions'!$D$17,0)*'Forecast'!L6/30,"Missing target DSO")</x:f>
        <x:v>721904.4704187202</x:v>
      </x:c>
      <x:c r="M39" s="26" t="n">
        <x:f>IF(ISNUMBER('Assumptions'!$D$17),MAX('Forecast'!M19-'Assumptions'!$D$17,0)*'Forecast'!M6/30,"Missing target DSO")</x:f>
        <x:v>729123.5151229074</x:v>
      </x:c>
      <x:c r="N39" s="26" t="n">
        <x:f>IF(ISNUMBER('Assumptions'!$D$17),MAX('Forecast'!N19-'Assumptions'!$D$17,0)*'Forecast'!N6/30,"Missing target DSO")</x:f>
        <x:v>736414.7502741365</x:v>
      </x:c>
      <x:c r="O39" s="26" t="n">
        <x:f>IF(ISNUMBER('Assumptions'!$D$17),MAX('Forecast'!O19-'Assumptions'!$D$17,0)*'Forecast'!O6/30,"Missing target DSO")</x:f>
        <x:v>743778.8977768779</x:v>
      </x:c>
    </x:row>
    <x:row r="40" ht="21" customHeight="1">
      <x:c r="A40" s="2"/>
      <x:c r="B40" s="2"/>
      <x:c r="C40" s="2" t="str">
        <x:v>Modeled cash release vs reference DSO</x:v>
      </x:c>
      <x:c r="D40" s="26" t="n">
        <x:f>IF(ISNUMBER('Assumptions'!$D$16),('Assumptions'!$D$16-'Forecast'!D19)*'Forecast'!D6/30,"Missing reference DSO")</x:f>
        <x:v>0</x:v>
      </x:c>
      <x:c r="E40" s="26" t="n">
        <x:f>IF(ISNUMBER('Assumptions'!$D$16),('Assumptions'!$D$16-'Forecast'!E19)*'Forecast'!E6/30,"Missing reference DSO")</x:f>
        <x:v>0</x:v>
      </x:c>
      <x:c r="F40" s="26" t="n">
        <x:f>IF(ISNUMBER('Assumptions'!$D$16),('Assumptions'!$D$16-'Forecast'!F19)*'Forecast'!F6/30,"Missing reference DSO")</x:f>
        <x:v>0</x:v>
      </x:c>
      <x:c r="G40" s="26" t="n">
        <x:f>IF(ISNUMBER('Assumptions'!$D$16),('Assumptions'!$D$16-'Forecast'!G19)*'Forecast'!G6/30,"Missing reference DSO")</x:f>
        <x:v>0</x:v>
      </x:c>
      <x:c r="H40" s="26" t="n">
        <x:f>IF(ISNUMBER('Assumptions'!$D$16),('Assumptions'!$D$16-'Forecast'!H19)*'Forecast'!H6/30,"Missing reference DSO")</x:f>
        <x:v>0</x:v>
      </x:c>
      <x:c r="I40" s="26" t="n">
        <x:f>IF(ISNUMBER('Assumptions'!$D$16),('Assumptions'!$D$16-'Forecast'!I19)*'Forecast'!I6/30,"Missing reference DSO")</x:f>
        <x:v>0</x:v>
      </x:c>
      <x:c r="J40" s="26" t="n">
        <x:f>IF(ISNUMBER('Assumptions'!$D$16),('Assumptions'!$D$16-'Forecast'!J19)*'Forecast'!J6/30,"Missing reference DSO")</x:f>
        <x:v>0</x:v>
      </x:c>
      <x:c r="K40" s="26" t="n">
        <x:f>IF(ISNUMBER('Assumptions'!$D$16),('Assumptions'!$D$16-'Forecast'!K19)*'Forecast'!K6/30,"Missing reference DSO")</x:f>
        <x:v>0</x:v>
      </x:c>
      <x:c r="L40" s="26" t="n">
        <x:f>IF(ISNUMBER('Assumptions'!$D$16),('Assumptions'!$D$16-'Forecast'!L19)*'Forecast'!L6/30,"Missing reference DSO")</x:f>
        <x:v>0</x:v>
      </x:c>
      <x:c r="M40" s="26" t="n">
        <x:f>IF(ISNUMBER('Assumptions'!$D$16),('Assumptions'!$D$16-'Forecast'!M19)*'Forecast'!M6/30,"Missing reference DSO")</x:f>
        <x:v>0</x:v>
      </x:c>
      <x:c r="N40" s="26" t="n">
        <x:f>IF(ISNUMBER('Assumptions'!$D$16),('Assumptions'!$D$16-'Forecast'!N19)*'Forecast'!N6/30,"Missing reference DSO")</x:f>
        <x:v>0</x:v>
      </x:c>
      <x:c r="O40" s="26" t="n">
        <x:f>IF(ISNUMBER('Assumptions'!$D$16),('Assumptions'!$D$16-'Forecast'!O19)*'Forecast'!O6/30,"Missing reference DSO")</x:f>
        <x:v>0</x:v>
      </x:c>
    </x:row>
    <x:row r="41" ht="21" customHeight="1">
      <x:c r="A41" s="2"/>
      <x:c r="B41" s="2"/>
      <x:c r="C41" s="2"/>
      <x:c r="D41" s="2"/>
      <x:c r="E41" s="2"/>
      <x:c r="F41" s="2"/>
      <x:c r="G41" s="2"/>
      <x:c r="H41" s="2"/>
      <x:c r="I41" s="2"/>
      <x:c r="J41" s="2"/>
      <x:c r="K41" s="2"/>
      <x:c r="L41" s="2"/>
      <x:c r="M41" s="2"/>
      <x:c r="N41" s="2"/>
      <x:c r="O41" s="2"/>
    </x:row>
    <x:row r="42" ht="21" customHeight="1">
      <x:c r="A42" s="2"/>
      <x:c r="B42" s="2"/>
      <x:c r="C42" s="2"/>
      <x:c r="D42" s="2"/>
      <x:c r="E42" s="2"/>
      <x:c r="F42" s="2"/>
      <x:c r="G42" s="2"/>
      <x:c r="H42" s="2"/>
      <x:c r="I42" s="2"/>
      <x:c r="J42" s="2"/>
      <x:c r="K42" s="2"/>
      <x:c r="L42" s="2"/>
      <x:c r="M42" s="2"/>
      <x:c r="N42" s="2"/>
      <x:c r="O42" s="2"/>
    </x:row>
    <x:row r="43" ht="21" customHeight="1">
      <x:c r="A43" s="2"/>
      <x:c r="B43" s="2"/>
      <x:c r="C43" s="2"/>
      <x:c r="D43" s="2"/>
      <x:c r="E43" s="2"/>
      <x:c r="F43" s="2"/>
      <x:c r="G43" s="2"/>
      <x:c r="H43" s="2"/>
      <x:c r="I43" s="2"/>
      <x:c r="J43" s="2"/>
      <x:c r="K43" s="2"/>
      <x:c r="L43" s="2"/>
      <x:c r="M43" s="2"/>
      <x:c r="N43" s="2"/>
      <x:c r="O43" s="2"/>
    </x:row>
    <x:row r="44" ht="21" customHeight="1">
      <x:c r="A44" s="2"/>
      <x:c r="B44" s="2"/>
      <x:c r="C44" s="2"/>
      <x:c r="D44" s="2"/>
      <x:c r="E44" s="2"/>
      <x:c r="F44" s="2"/>
      <x:c r="G44" s="2"/>
      <x:c r="H44" s="2"/>
      <x:c r="I44" s="2"/>
      <x:c r="J44" s="2"/>
      <x:c r="K44" s="2"/>
      <x:c r="L44" s="2"/>
      <x:c r="M44" s="2"/>
      <x:c r="N44" s="2"/>
      <x:c r="O44" s="2"/>
    </x:row>
    <x:row r="45" ht="21" customHeight="1">
      <x:c r="A45" s="2"/>
      <x:c r="B45" s="2"/>
      <x:c r="C45" s="2"/>
      <x:c r="D45" s="2"/>
      <x:c r="E45" s="2"/>
      <x:c r="F45" s="2"/>
      <x:c r="G45" s="2"/>
      <x:c r="H45" s="2"/>
      <x:c r="I45" s="2"/>
      <x:c r="J45" s="2"/>
      <x:c r="K45" s="2"/>
      <x:c r="L45" s="2"/>
      <x:c r="M45" s="2"/>
      <x:c r="N45" s="2"/>
      <x:c r="O45" s="2"/>
    </x:row>
    <x:row r="46" ht="21" customHeight="1">
      <x:c r="A46" s="2"/>
      <x:c r="B46" s="2"/>
      <x:c r="C46" s="2"/>
      <x:c r="D46" s="2"/>
      <x:c r="E46" s="2"/>
      <x:c r="F46" s="2"/>
      <x:c r="G46" s="2"/>
      <x:c r="H46" s="2"/>
      <x:c r="I46" s="2"/>
      <x:c r="J46" s="2"/>
      <x:c r="K46" s="2"/>
      <x:c r="L46" s="2"/>
      <x:c r="M46" s="2"/>
      <x:c r="N46" s="2"/>
      <x:c r="O46" s="2"/>
    </x:row>
    <x:row r="47" ht="21" customHeight="1">
      <x:c r="A47" s="2"/>
      <x:c r="B47" s="2"/>
      <x:c r="C47" s="2"/>
      <x:c r="D47" s="2"/>
      <x:c r="E47" s="2"/>
      <x:c r="F47" s="2"/>
      <x:c r="G47" s="2"/>
      <x:c r="H47" s="2"/>
      <x:c r="I47" s="2"/>
      <x:c r="J47" s="2"/>
      <x:c r="K47" s="2"/>
      <x:c r="L47" s="2"/>
      <x:c r="M47" s="2"/>
      <x:c r="N47" s="2"/>
      <x:c r="O47" s="2"/>
    </x:row>
    <x:row r="48" ht="21" customHeight="1">
      <x:c r="A48" s="2"/>
      <x:c r="B48" s="2"/>
      <x:c r="C48" s="2"/>
      <x:c r="D48" s="2"/>
      <x:c r="E48" s="2"/>
      <x:c r="F48" s="2"/>
      <x:c r="G48" s="2"/>
      <x:c r="H48" s="2"/>
      <x:c r="I48" s="2"/>
      <x:c r="J48" s="2"/>
      <x:c r="K48" s="2"/>
      <x:c r="L48" s="2"/>
      <x:c r="M48" s="2"/>
      <x:c r="N48" s="2"/>
      <x:c r="O48" s="2"/>
    </x:row>
    <x:row r="49" ht="21" customHeight="1">
      <x:c r="A49" s="2"/>
      <x:c r="B49" s="2"/>
      <x:c r="C49" s="2"/>
      <x:c r="D49" s="2"/>
      <x:c r="E49" s="2"/>
      <x:c r="F49" s="2"/>
      <x:c r="G49" s="2"/>
      <x:c r="H49" s="2"/>
      <x:c r="I49" s="2"/>
      <x:c r="J49" s="2"/>
      <x:c r="K49" s="2"/>
      <x:c r="L49" s="2"/>
      <x:c r="M49" s="2"/>
      <x:c r="N49" s="2"/>
      <x:c r="O49" s="2"/>
    </x:row>
    <x:row r="50" ht="21" customHeight="1">
      <x:c r="A50" s="2"/>
      <x:c r="B50" s="2"/>
      <x:c r="C50" s="2"/>
      <x:c r="D50" s="2"/>
      <x:c r="E50" s="2"/>
      <x:c r="F50" s="2"/>
      <x:c r="G50" s="2"/>
      <x:c r="H50" s="2"/>
      <x:c r="I50" s="2"/>
      <x:c r="J50" s="2"/>
      <x:c r="K50" s="2"/>
      <x:c r="L50" s="2"/>
      <x:c r="M50" s="2"/>
      <x:c r="N50" s="2"/>
      <x:c r="O50" s="2"/>
    </x:row>
    <x:row r="51" ht="21" customHeight="1">
      <x:c r="A51" s="2"/>
      <x:c r="B51" s="2"/>
      <x:c r="C51" s="2"/>
      <x:c r="D51" s="2"/>
      <x:c r="E51" s="2"/>
      <x:c r="F51" s="2"/>
      <x:c r="G51" s="2"/>
      <x:c r="H51" s="2"/>
      <x:c r="I51" s="2"/>
      <x:c r="J51" s="2"/>
      <x:c r="K51" s="2"/>
      <x:c r="L51" s="2"/>
      <x:c r="M51" s="2"/>
      <x:c r="N51" s="2"/>
      <x:c r="O51" s="2"/>
    </x:row>
    <x:row r="52" ht="21" customHeight="1">
      <x:c r="A52" s="2"/>
      <x:c r="B52" s="2"/>
      <x:c r="C52" s="2"/>
      <x:c r="D52" s="2"/>
      <x:c r="E52" s="2"/>
      <x:c r="F52" s="2"/>
      <x:c r="G52" s="2"/>
      <x:c r="H52" s="2"/>
      <x:c r="I52" s="2"/>
      <x:c r="J52" s="2"/>
      <x:c r="K52" s="2"/>
      <x:c r="L52" s="2"/>
      <x:c r="M52" s="2"/>
      <x:c r="N52" s="2"/>
      <x:c r="O52" s="2"/>
    </x:row>
    <x:row r="53" ht="21" customHeight="1">
      <x:c r="A53" s="2"/>
      <x:c r="B53" s="2"/>
      <x:c r="C53" s="2"/>
      <x:c r="D53" s="2"/>
      <x:c r="E53" s="2"/>
      <x:c r="F53" s="2"/>
      <x:c r="G53" s="2"/>
      <x:c r="H53" s="2"/>
      <x:c r="I53" s="2"/>
      <x:c r="J53" s="2"/>
      <x:c r="K53" s="2"/>
      <x:c r="L53" s="2"/>
      <x:c r="M53" s="2"/>
      <x:c r="N53" s="2"/>
      <x:c r="O53" s="2"/>
    </x:row>
    <x:row r="54" ht="21" customHeight="1">
      <x:c r="A54" s="2"/>
      <x:c r="B54" s="2"/>
      <x:c r="C54" s="2"/>
      <x:c r="D54" s="2"/>
      <x:c r="E54" s="2"/>
      <x:c r="F54" s="2"/>
      <x:c r="G54" s="2"/>
      <x:c r="H54" s="2"/>
      <x:c r="I54" s="2"/>
      <x:c r="J54" s="2"/>
      <x:c r="K54" s="2"/>
      <x:c r="L54" s="2"/>
      <x:c r="M54" s="2"/>
      <x:c r="N54" s="2"/>
      <x:c r="O54" s="2"/>
    </x:row>
    <x:row r="55" ht="21" customHeight="1">
      <x:c r="A55" s="2"/>
      <x:c r="B55" s="2"/>
      <x:c r="C55" s="2"/>
      <x:c r="D55" s="2"/>
      <x:c r="E55" s="2"/>
      <x:c r="F55" s="2"/>
      <x:c r="G55" s="2"/>
      <x:c r="H55" s="2"/>
      <x:c r="I55" s="2"/>
      <x:c r="J55" s="2"/>
      <x:c r="K55" s="2"/>
      <x:c r="L55" s="2"/>
      <x:c r="M55" s="2"/>
      <x:c r="N55" s="2"/>
      <x:c r="O55" s="2"/>
    </x:row>
    <x:row r="56" ht="21" customHeight="1">
      <x:c r="A56" s="2"/>
      <x:c r="B56" s="2"/>
      <x:c r="C56" s="2"/>
      <x:c r="D56" s="2"/>
      <x:c r="E56" s="2"/>
      <x:c r="F56" s="2"/>
      <x:c r="G56" s="2"/>
      <x:c r="H56" s="2"/>
      <x:c r="I56" s="2"/>
      <x:c r="J56" s="2"/>
      <x:c r="K56" s="2"/>
      <x:c r="L56" s="2"/>
      <x:c r="M56" s="2"/>
      <x:c r="N56" s="2"/>
      <x:c r="O56" s="2"/>
    </x:row>
    <x:row r="57" ht="21" customHeight="1">
      <x:c r="A57" s="2"/>
      <x:c r="B57" s="2"/>
      <x:c r="C57" s="2"/>
      <x:c r="D57" s="2"/>
      <x:c r="E57" s="2"/>
      <x:c r="F57" s="2"/>
      <x:c r="G57" s="2"/>
      <x:c r="H57" s="2"/>
      <x:c r="I57" s="2"/>
      <x:c r="J57" s="2"/>
      <x:c r="K57" s="2"/>
      <x:c r="L57" s="2"/>
      <x:c r="M57" s="2"/>
      <x:c r="N57" s="2"/>
      <x:c r="O57" s="2"/>
    </x:row>
    <x:row r="58" ht="21" customHeight="1">
      <x:c r="A58" s="2"/>
      <x:c r="B58" s="2"/>
      <x:c r="C58" s="2"/>
      <x:c r="D58" s="2"/>
      <x:c r="E58" s="2"/>
      <x:c r="F58" s="2"/>
      <x:c r="G58" s="2"/>
      <x:c r="H58" s="2"/>
      <x:c r="I58" s="2"/>
      <x:c r="J58" s="2"/>
      <x:c r="K58" s="2"/>
      <x:c r="L58" s="2"/>
      <x:c r="M58" s="2"/>
      <x:c r="N58" s="2"/>
      <x:c r="O58" s="2"/>
    </x:row>
    <x:row r="59" ht="21" customHeight="1">
      <x:c r="A59" s="2"/>
      <x:c r="B59" s="2"/>
      <x:c r="C59" s="2"/>
      <x:c r="D59" s="2"/>
      <x:c r="E59" s="2"/>
      <x:c r="F59" s="2"/>
      <x:c r="G59" s="2"/>
      <x:c r="H59" s="2"/>
      <x:c r="I59" s="2"/>
      <x:c r="J59" s="2"/>
      <x:c r="K59" s="2"/>
      <x:c r="L59" s="2"/>
      <x:c r="M59" s="2"/>
      <x:c r="N59" s="2"/>
      <x:c r="O59" s="2"/>
    </x:row>
    <x:row r="60" ht="21" customHeight="1">
      <x:c r="A60" s="2"/>
      <x:c r="B60" s="2"/>
      <x:c r="C60" s="2"/>
      <x:c r="D60" s="2"/>
      <x:c r="E60" s="2"/>
      <x:c r="F60" s="2"/>
      <x:c r="G60" s="2"/>
      <x:c r="H60" s="2"/>
      <x:c r="I60" s="2"/>
      <x:c r="J60" s="2"/>
      <x:c r="K60" s="2"/>
      <x:c r="L60" s="2"/>
      <x:c r="M60" s="2"/>
      <x:c r="N60" s="2"/>
      <x:c r="O60" s="2"/>
    </x:row>
    <x:row r="61" ht="21" customHeight="1">
      <x:c r="A61" s="2"/>
      <x:c r="B61" s="2"/>
      <x:c r="C61" s="2"/>
      <x:c r="D61" s="2"/>
      <x:c r="E61" s="2"/>
      <x:c r="F61" s="2"/>
      <x:c r="G61" s="2"/>
      <x:c r="H61" s="2"/>
      <x:c r="I61" s="2"/>
      <x:c r="J61" s="2"/>
      <x:c r="K61" s="2"/>
      <x:c r="L61" s="2"/>
      <x:c r="M61" s="2"/>
      <x:c r="N61" s="2"/>
      <x:c r="O61" s="2"/>
    </x:row>
    <x:row r="62" ht="21" customHeight="1">
      <x:c r="A62" s="2"/>
      <x:c r="B62" s="2"/>
      <x:c r="C62" s="2"/>
      <x:c r="D62" s="2"/>
      <x:c r="E62" s="2"/>
      <x:c r="F62" s="2"/>
      <x:c r="G62" s="2"/>
      <x:c r="H62" s="2"/>
      <x:c r="I62" s="2"/>
      <x:c r="J62" s="2"/>
      <x:c r="K62" s="2"/>
      <x:c r="L62" s="2"/>
      <x:c r="M62" s="2"/>
      <x:c r="N62" s="2"/>
      <x:c r="O62" s="2"/>
    </x:row>
    <x:row r="63" ht="21" customHeight="1">
      <x:c r="A63" s="2"/>
      <x:c r="B63" s="2"/>
      <x:c r="C63" s="2"/>
      <x:c r="D63" s="2"/>
      <x:c r="E63" s="2"/>
      <x:c r="F63" s="2"/>
      <x:c r="G63" s="2"/>
      <x:c r="H63" s="2"/>
      <x:c r="I63" s="2"/>
      <x:c r="J63" s="2"/>
      <x:c r="K63" s="2"/>
      <x:c r="L63" s="2"/>
      <x:c r="M63" s="2"/>
      <x:c r="N63" s="2"/>
      <x:c r="O63" s="2"/>
    </x:row>
    <x:row r="64" ht="21" customHeight="1">
      <x:c r="A64" s="2"/>
      <x:c r="B64" s="2"/>
      <x:c r="C64" s="2"/>
      <x:c r="D64" s="2"/>
      <x:c r="E64" s="2"/>
      <x:c r="F64" s="2"/>
      <x:c r="G64" s="2"/>
      <x:c r="H64" s="2"/>
      <x:c r="I64" s="2"/>
      <x:c r="J64" s="2"/>
      <x:c r="K64" s="2"/>
      <x:c r="L64" s="2"/>
      <x:c r="M64" s="2"/>
      <x:c r="N64" s="2"/>
      <x:c r="O64" s="2"/>
    </x:row>
    <x:row r="65" ht="21" customHeight="1">
      <x:c r="A65" s="2"/>
      <x:c r="B65" s="2"/>
      <x:c r="C65" s="2"/>
      <x:c r="D65" s="2"/>
      <x:c r="E65" s="2"/>
      <x:c r="F65" s="2"/>
      <x:c r="G65" s="2"/>
      <x:c r="H65" s="2"/>
      <x:c r="I65" s="2"/>
      <x:c r="J65" s="2"/>
      <x:c r="K65" s="2"/>
      <x:c r="L65" s="2"/>
      <x:c r="M65" s="2"/>
      <x:c r="N65" s="2"/>
      <x:c r="O65" s="2"/>
    </x:row>
    <x:row r="66" ht="21" customHeight="1">
      <x:c r="A66" s="2"/>
      <x:c r="B66" s="2"/>
      <x:c r="C66" s="2"/>
      <x:c r="D66" s="2"/>
      <x:c r="E66" s="2"/>
      <x:c r="F66" s="2"/>
      <x:c r="G66" s="2"/>
      <x:c r="H66" s="2"/>
      <x:c r="I66" s="2"/>
      <x:c r="J66" s="2"/>
      <x:c r="K66" s="2"/>
      <x:c r="L66" s="2"/>
      <x:c r="M66" s="2"/>
      <x:c r="N66" s="2"/>
      <x:c r="O66" s="2"/>
    </x:row>
    <x:row r="67" ht="21" customHeight="1">
      <x:c r="A67" s="2"/>
      <x:c r="B67" s="2"/>
      <x:c r="C67" s="2"/>
      <x:c r="D67" s="2"/>
      <x:c r="E67" s="2"/>
      <x:c r="F67" s="2"/>
      <x:c r="G67" s="2"/>
      <x:c r="H67" s="2"/>
      <x:c r="I67" s="2"/>
      <x:c r="J67" s="2"/>
      <x:c r="K67" s="2"/>
      <x:c r="L67" s="2"/>
      <x:c r="M67" s="2"/>
      <x:c r="N67" s="2"/>
      <x:c r="O67" s="2"/>
    </x:row>
    <x:row r="68" ht="21" customHeight="1">
      <x:c r="A68" s="2"/>
      <x:c r="B68" s="2"/>
      <x:c r="C68" s="2"/>
      <x:c r="D68" s="2"/>
      <x:c r="E68" s="2"/>
      <x:c r="F68" s="2"/>
      <x:c r="G68" s="2"/>
      <x:c r="H68" s="2"/>
      <x:c r="I68" s="2"/>
      <x:c r="J68" s="2"/>
      <x:c r="K68" s="2"/>
      <x:c r="L68" s="2"/>
      <x:c r="M68" s="2"/>
      <x:c r="N68" s="2"/>
      <x:c r="O68" s="2"/>
    </x:row>
    <x:row r="69" ht="21" customHeight="1">
      <x:c r="A69" s="2"/>
      <x:c r="B69" s="2"/>
      <x:c r="C69" s="2"/>
      <x:c r="D69" s="2"/>
      <x:c r="E69" s="2"/>
      <x:c r="F69" s="2"/>
      <x:c r="G69" s="2"/>
      <x:c r="H69" s="2"/>
      <x:c r="I69" s="2"/>
      <x:c r="J69" s="2"/>
      <x:c r="K69" s="2"/>
      <x:c r="L69" s="2"/>
      <x:c r="M69" s="2"/>
      <x:c r="N69" s="2"/>
      <x:c r="O69" s="2"/>
    </x:row>
    <x:row r="70" ht="21" customHeight="1">
      <x:c r="A70" s="2"/>
      <x:c r="B70" s="2"/>
      <x:c r="C70" s="2"/>
      <x:c r="D70" s="2"/>
      <x:c r="E70" s="2"/>
      <x:c r="F70" s="2"/>
      <x:c r="G70" s="2"/>
      <x:c r="H70" s="2"/>
      <x:c r="I70" s="2"/>
      <x:c r="J70" s="2"/>
      <x:c r="K70" s="2"/>
      <x:c r="L70" s="2"/>
      <x:c r="M70" s="2"/>
      <x:c r="N70" s="2"/>
      <x:c r="O70" s="2"/>
    </x:row>
    <x:row r="71" ht="21" customHeight="1">
      <x:c r="A71" s="2"/>
      <x:c r="B71" s="2"/>
      <x:c r="C71" s="2"/>
      <x:c r="D71" s="2"/>
      <x:c r="E71" s="2"/>
      <x:c r="F71" s="2"/>
      <x:c r="G71" s="2"/>
      <x:c r="H71" s="2"/>
      <x:c r="I71" s="2"/>
      <x:c r="J71" s="2"/>
      <x:c r="K71" s="2"/>
      <x:c r="L71" s="2"/>
      <x:c r="M71" s="2"/>
      <x:c r="N71" s="2"/>
      <x:c r="O71" s="2"/>
    </x:row>
    <x:row r="72" ht="21" customHeight="1">
      <x:c r="A72" s="2"/>
      <x:c r="B72" s="2"/>
      <x:c r="C72" s="2"/>
      <x:c r="D72" s="2"/>
      <x:c r="E72" s="2"/>
      <x:c r="F72" s="2"/>
      <x:c r="G72" s="2"/>
      <x:c r="H72" s="2"/>
      <x:c r="I72" s="2"/>
      <x:c r="J72" s="2"/>
      <x:c r="K72" s="2"/>
      <x:c r="L72" s="2"/>
      <x:c r="M72" s="2"/>
      <x:c r="N72" s="2"/>
      <x:c r="O72" s="2"/>
    </x:row>
    <x:row r="73" ht="21" customHeight="1">
      <x:c r="A73" s="2"/>
      <x:c r="B73" s="2"/>
      <x:c r="C73" s="2"/>
      <x:c r="D73" s="2"/>
      <x:c r="E73" s="2"/>
      <x:c r="F73" s="2"/>
      <x:c r="G73" s="2"/>
      <x:c r="H73" s="2"/>
      <x:c r="I73" s="2"/>
      <x:c r="J73" s="2"/>
      <x:c r="K73" s="2"/>
      <x:c r="L73" s="2"/>
      <x:c r="M73" s="2"/>
      <x:c r="N73" s="2"/>
      <x:c r="O73" s="2"/>
    </x:row>
    <x:row r="74" ht="21" customHeight="1">
      <x:c r="A74" s="2"/>
      <x:c r="B74" s="2"/>
      <x:c r="C74" s="2"/>
      <x:c r="D74" s="2"/>
      <x:c r="E74" s="2"/>
      <x:c r="F74" s="2"/>
      <x:c r="G74" s="2"/>
      <x:c r="H74" s="2"/>
      <x:c r="I74" s="2"/>
      <x:c r="J74" s="2"/>
      <x:c r="K74" s="2"/>
      <x:c r="L74" s="2"/>
      <x:c r="M74" s="2"/>
      <x:c r="N74" s="2"/>
      <x:c r="O74" s="2"/>
    </x:row>
    <x:row r="75" ht="21" customHeight="1">
      <x:c r="A75" s="2"/>
      <x:c r="B75" s="2"/>
      <x:c r="C75" s="2"/>
      <x:c r="D75" s="2"/>
      <x:c r="E75" s="2"/>
      <x:c r="F75" s="2"/>
      <x:c r="G75" s="2"/>
      <x:c r="H75" s="2"/>
      <x:c r="I75" s="2"/>
      <x:c r="J75" s="2"/>
      <x:c r="K75" s="2"/>
      <x:c r="L75" s="2"/>
      <x:c r="M75" s="2"/>
      <x:c r="N75" s="2"/>
      <x:c r="O75" s="2"/>
    </x:row>
    <x:row r="76" ht="21" customHeight="1">
      <x:c r="A76" s="2"/>
      <x:c r="B76" s="2"/>
      <x:c r="C76" s="2"/>
      <x:c r="D76" s="2"/>
      <x:c r="E76" s="2"/>
      <x:c r="F76" s="2"/>
      <x:c r="G76" s="2"/>
      <x:c r="H76" s="2"/>
      <x:c r="I76" s="2"/>
      <x:c r="J76" s="2"/>
      <x:c r="K76" s="2"/>
      <x:c r="L76" s="2"/>
      <x:c r="M76" s="2"/>
      <x:c r="N76" s="2"/>
      <x:c r="O76" s="2"/>
    </x:row>
    <x:row r="77" ht="21" customHeight="1">
      <x:c r="A77" s="2"/>
      <x:c r="B77" s="2"/>
      <x:c r="C77" s="2"/>
      <x:c r="D77" s="2"/>
      <x:c r="E77" s="2"/>
      <x:c r="F77" s="2"/>
      <x:c r="G77" s="2"/>
      <x:c r="H77" s="2"/>
      <x:c r="I77" s="2"/>
      <x:c r="J77" s="2"/>
      <x:c r="K77" s="2"/>
      <x:c r="L77" s="2"/>
      <x:c r="M77" s="2"/>
      <x:c r="N77" s="2"/>
      <x:c r="O77" s="2"/>
    </x:row>
    <x:row r="78" ht="21" customHeight="1">
      <x:c r="A78" s="2"/>
      <x:c r="B78" s="2"/>
      <x:c r="C78" s="2"/>
      <x:c r="D78" s="2"/>
      <x:c r="E78" s="2"/>
      <x:c r="F78" s="2"/>
      <x:c r="G78" s="2"/>
      <x:c r="H78" s="2"/>
      <x:c r="I78" s="2"/>
      <x:c r="J78" s="2"/>
      <x:c r="K78" s="2"/>
      <x:c r="L78" s="2"/>
      <x:c r="M78" s="2"/>
      <x:c r="N78" s="2"/>
      <x:c r="O78" s="2"/>
    </x:row>
    <x:row r="79" ht="21" customHeight="1">
      <x:c r="A79" s="2"/>
      <x:c r="B79" s="2"/>
      <x:c r="C79" s="2"/>
      <x:c r="D79" s="2"/>
      <x:c r="E79" s="2"/>
      <x:c r="F79" s="2"/>
      <x:c r="G79" s="2"/>
      <x:c r="H79" s="2"/>
      <x:c r="I79" s="2"/>
      <x:c r="J79" s="2"/>
      <x:c r="K79" s="2"/>
      <x:c r="L79" s="2"/>
      <x:c r="M79" s="2"/>
      <x:c r="N79" s="2"/>
      <x:c r="O79" s="2"/>
    </x:row>
    <x:row r="80" ht="21" customHeight="1">
      <x:c r="A80" s="2"/>
      <x:c r="B80" s="2"/>
      <x:c r="C80" s="2"/>
      <x:c r="D80" s="2"/>
      <x:c r="E80" s="2"/>
      <x:c r="F80" s="2"/>
      <x:c r="G80" s="2"/>
      <x:c r="H80" s="2"/>
      <x:c r="I80" s="2"/>
      <x:c r="J80" s="2"/>
      <x:c r="K80" s="2"/>
      <x:c r="L80" s="2"/>
      <x:c r="M80" s="2"/>
      <x:c r="N80" s="2"/>
      <x:c r="O80" s="2"/>
    </x:row>
  </x:sheetData>
  <x:conditionalFormatting sqref="D37:O37">
    <x:cfRule type="expression" dxfId="11" priority="1">
      <x:formula>ABS(D37)&gt;0.01</x:formula>
    </x:cfRule>
  </x:conditionalFormatting>
  <x:dataValidations count="1">
    <x:dataValidation type="list" sqref="K17:K19">
      <x:formula1>"Planned,In progress,Implemented,On hold"</x:formula1>
    </x:dataValidation>
  </x:dataValidations>
  <x:pageMargins left="0.7" right="0.7" top="0.75" bottom="0.75" header="0.3" footer="0.3"/>
</x:worksheet>
</file>

<file path=xl/worksheets/sheet6.xml><?xml version="1.0" encoding="utf-8"?>
<x:worksheet xmlns:x="http://schemas.openxmlformats.org/spreadsheetml/2006/main">
  <x:sheetPr>
    <x:tabColor rgb="FFD0DAD9"/>
  </x:sheetPr>
  <x:sheetViews>
    <x:sheetView showGridLines="0" workbookViewId="0">
      <x:pane ySplit="10" topLeftCell="A11" activePane="bottomLeft" state="frozen"/>
    </x:sheetView>
  </x:sheetViews>
  <x:sheetFormatPr defaultRowHeight="15"/>
  <x:cols>
    <x:col min="1" max="1" width="2" hidden="0" customWidth="1"/>
    <x:col min="2" max="2" width="2" hidden="0" customWidth="1"/>
    <x:col min="3" max="3" width="17" hidden="0" customWidth="1"/>
    <x:col min="4" max="4" width="17" hidden="0" customWidth="1"/>
    <x:col min="5" max="5" width="17" hidden="0" customWidth="1"/>
    <x:col min="6" max="6" width="17" hidden="0" customWidth="1"/>
    <x:col min="7" max="7" width="17" hidden="0" customWidth="1"/>
    <x:col min="8" max="8" width="17" hidden="0" customWidth="1"/>
    <x:col min="9" max="9" width="17" hidden="0" customWidth="1"/>
    <x:col min="10" max="10" width="17" hidden="0" customWidth="1"/>
    <x:col min="11" max="11" width="17" hidden="0" customWidth="1"/>
    <x:col min="12" max="12" width="25" hidden="0" customWidth="1"/>
    <x:col min="13" max="13" width="26" hidden="0" customWidth="1"/>
  </x:cols>
  <x:sheetData>
    <x:row r="1" ht="21" customHeight="1">
      <x:c r="A1" s="2"/>
      <x:c r="B1" s="2"/>
      <x:c r="C1" s="2"/>
      <x:c r="D1" s="2"/>
      <x:c r="E1" s="2"/>
      <x:c r="F1" s="2"/>
      <x:c r="G1" s="2"/>
      <x:c r="H1" s="2"/>
      <x:c r="I1" s="2"/>
      <x:c r="J1" s="2"/>
      <x:c r="K1" s="2"/>
      <x:c r="L1" s="2"/>
      <x:c r="M1" s="2"/>
    </x:row>
    <x:row r="2" ht="28" customHeight="1">
      <x:c r="A2" s="2"/>
      <x:c r="B2" s="2"/>
      <x:c r="C2" s="3" t="str">
        <x:v>Reporting Calendar for ExampleCo Services</x:v>
      </x:c>
      <x:c r="D2" s="2"/>
      <x:c r="E2" s="2"/>
      <x:c r="F2" s="2"/>
      <x:c r="G2" s="2"/>
      <x:c r="H2" s="2"/>
      <x:c r="I2" s="2"/>
      <x:c r="J2" s="2"/>
      <x:c r="K2" s="2"/>
      <x:c r="L2" s="2"/>
      <x:c r="M2" s="2"/>
    </x:row>
    <x:row r="3" ht="21" customHeight="1">
      <x:c r="A3" s="2"/>
      <x:c r="B3" s="2"/>
      <x:c r="C3" s="4"/>
      <x:c r="D3" s="4"/>
      <x:c r="E3" s="4"/>
      <x:c r="F3" s="4"/>
      <x:c r="G3" s="4"/>
      <x:c r="H3" s="4"/>
      <x:c r="I3" s="4"/>
      <x:c r="J3" s="4"/>
      <x:c r="K3" s="4"/>
      <x:c r="L3" s="4"/>
      <x:c r="M3" s="4"/>
    </x:row>
    <x:row r="4" ht="21" customHeight="1">
      <x:c r="A4" s="2"/>
      <x:c r="B4" s="2"/>
      <x:c r="C4" s="5" t="str">
        <x:v>Illustrative deadlines in calendar days. Replace with agreed contractual reporting terms.</x:v>
      </x:c>
      <x:c r="D4" s="2"/>
      <x:c r="E4" s="2"/>
      <x:c r="F4" s="2"/>
      <x:c r="G4" s="2"/>
      <x:c r="H4" s="2"/>
      <x:c r="I4" s="2"/>
      <x:c r="J4" s="2"/>
      <x:c r="K4" s="2"/>
      <x:c r="L4" s="2"/>
      <x:c r="M4" s="2"/>
    </x:row>
    <x:row r="5" ht="21" customHeight="1">
      <x:c r="A5" s="2"/>
      <x:c r="B5" s="2"/>
      <x:c r="C5" s="2" t="str">
        <x:v>Management lag</x:v>
      </x:c>
      <x:c r="D5" s="11" t="n">
        <x:v>15</x:v>
      </x:c>
      <x:c r="E5" s="2"/>
      <x:c r="F5" s="2"/>
      <x:c r="G5" s="2"/>
      <x:c r="H5" s="2"/>
      <x:c r="I5" s="2"/>
      <x:c r="J5" s="2"/>
      <x:c r="K5" s="2"/>
      <x:c r="L5" s="2"/>
      <x:c r="M5" s="2"/>
    </x:row>
    <x:row r="6" ht="21" customHeight="1">
      <x:c r="A6" s="2"/>
      <x:c r="B6" s="2"/>
      <x:c r="C6" s="2" t="str">
        <x:v>Lender lag</x:v>
      </x:c>
      <x:c r="D6" s="11" t="n">
        <x:v>30</x:v>
      </x:c>
      <x:c r="E6" s="2"/>
      <x:c r="F6" s="2"/>
      <x:c r="G6" s="2"/>
      <x:c r="H6" s="2"/>
      <x:c r="I6" s="2"/>
      <x:c r="J6" s="2"/>
      <x:c r="K6" s="2"/>
      <x:c r="L6" s="2"/>
      <x:c r="M6" s="2"/>
    </x:row>
    <x:row r="7" ht="21" customHeight="1">
      <x:c r="A7" s="2"/>
      <x:c r="B7" s="2"/>
      <x:c r="C7" s="2" t="str">
        <x:v>CFO review lead</x:v>
      </x:c>
      <x:c r="D7" s="11" t="n">
        <x:v>3</x:v>
      </x:c>
      <x:c r="E7" s="2"/>
      <x:c r="F7" s="2"/>
      <x:c r="G7" s="2"/>
      <x:c r="H7" s="2"/>
      <x:c r="I7" s="2"/>
      <x:c r="J7" s="2"/>
      <x:c r="K7" s="2"/>
      <x:c r="L7" s="2"/>
      <x:c r="M7" s="2"/>
    </x:row>
    <x:row r="8" ht="21" customHeight="1">
      <x:c r="A8" s="2"/>
      <x:c r="B8" s="2"/>
      <x:c r="C8" s="2"/>
      <x:c r="D8" s="2"/>
      <x:c r="E8" s="2"/>
      <x:c r="F8" s="2"/>
      <x:c r="G8" s="2"/>
      <x:c r="H8" s="2"/>
      <x:c r="I8" s="2"/>
      <x:c r="J8" s="2"/>
      <x:c r="K8" s="2"/>
      <x:c r="L8" s="2"/>
      <x:c r="M8" s="2"/>
    </x:row>
    <x:row r="9" ht="21" customHeight="1">
      <x:c r="A9" s="2"/>
      <x:c r="B9" s="2"/>
      <x:c r="C9" s="2"/>
      <x:c r="D9" s="2"/>
      <x:c r="E9" s="2"/>
      <x:c r="F9" s="2"/>
      <x:c r="G9" s="2"/>
      <x:c r="H9" s="2"/>
      <x:c r="I9" s="2"/>
      <x:c r="J9" s="2"/>
      <x:c r="K9" s="2"/>
      <x:c r="L9" s="2"/>
      <x:c r="M9" s="2"/>
    </x:row>
    <x:row r="10" ht="36" customHeight="1">
      <x:c r="A10" s="2"/>
      <x:c r="B10" s="2"/>
      <x:c r="C10" s="73" t="str">
        <x:v>Period</x:v>
      </x:c>
      <x:c r="D10" s="73" t="str">
        <x:v>Month end</x:v>
      </x:c>
      <x:c r="E10" s="73" t="str">
        <x:v>Management target</x:v>
      </x:c>
      <x:c r="F10" s="73" t="str">
        <x:v>CFO review target</x:v>
      </x:c>
      <x:c r="G10" s="73" t="str">
        <x:v>Lender target</x:v>
      </x:c>
      <x:c r="H10" s="73" t="str">
        <x:v>Prepared date</x:v>
      </x:c>
      <x:c r="I10" s="73" t="str">
        <x:v>Reviewed date</x:v>
      </x:c>
      <x:c r="J10" s="73" t="str">
        <x:v>Delivered date</x:v>
      </x:c>
      <x:c r="K10" s="73" t="str">
        <x:v>Owner</x:v>
      </x:c>
      <x:c r="L10" s="73" t="str">
        <x:v>Workflow status</x:v>
      </x:c>
      <x:c r="M10" s="73" t="str">
        <x:v>Next action</x:v>
      </x:c>
    </x:row>
    <x:row r="11" ht="21" customHeight="1">
      <x:c r="A11" s="2"/>
      <x:c r="B11" s="2"/>
      <x:c r="C11" s="55" t="n">
        <x:f>'Forecast'!D4</x:f>
        <x:v>46388</x:v>
      </x:c>
      <x:c r="D11" s="59" t="n">
        <x:f>EOMONTH(C11,0)</x:f>
        <x:v>46418</x:v>
      </x:c>
      <x:c r="E11" s="59" t="n">
        <x:f>D11+$D$5</x:f>
        <x:v>46433</x:v>
      </x:c>
      <x:c r="F11" s="59" t="n">
        <x:f>G11-$D$7</x:f>
        <x:v>46445</x:v>
      </x:c>
      <x:c r="G11" s="59" t="n">
        <x:f>D11+$D$6</x:f>
        <x:v>46448</x:v>
      </x:c>
      <x:c r="H11" s="62"/>
      <x:c r="I11" s="62"/>
      <x:c r="J11" s="62"/>
      <x:c r="K11" s="7" t="str">
        <x:v>FP&amp;A lead</x:v>
      </x:c>
      <x:c r="L11" s="2" t="str">
        <x:f>IF(J11&lt;&gt;"",IF(AND(H11&lt;&gt;"",I11&lt;&gt;""),"Delivered","Incomplete evidence"),IF(I11&lt;&gt;"","Awaiting delivery",IF(H11&lt;&gt;"","Awaiting CFO review","Awaiting preparation")))</x:f>
        <x:v>Awaiting preparation</x:v>
      </x:c>
      <x:c r="M11" s="2" t="str">
        <x:f>IF(H11="","Prepare pack",IF(I11="","Record CFO review",IF(J11="","Deliver approved pack","Complete")))</x:f>
        <x:v>Prepare pack</x:v>
      </x:c>
    </x:row>
    <x:row r="12" ht="21" customHeight="1">
      <x:c r="A12" s="2"/>
      <x:c r="B12" s="2"/>
      <x:c r="C12" s="55" t="n">
        <x:f>'Forecast'!E4</x:f>
        <x:v>46419</x:v>
      </x:c>
      <x:c r="D12" s="59" t="n">
        <x:f>EOMONTH(C12,0)</x:f>
        <x:v>46446</x:v>
      </x:c>
      <x:c r="E12" s="59" t="n">
        <x:f>D12+$D$5</x:f>
        <x:v>46461</x:v>
      </x:c>
      <x:c r="F12" s="59" t="n">
        <x:f>G12-$D$7</x:f>
        <x:v>46473</x:v>
      </x:c>
      <x:c r="G12" s="59" t="n">
        <x:f>D12+$D$6</x:f>
        <x:v>46476</x:v>
      </x:c>
      <x:c r="H12" s="62"/>
      <x:c r="I12" s="62"/>
      <x:c r="J12" s="62"/>
      <x:c r="K12" s="7" t="str">
        <x:v>FP&amp;A lead</x:v>
      </x:c>
      <x:c r="L12" s="2" t="str">
        <x:f>IF(J12&lt;&gt;"",IF(AND(H12&lt;&gt;"",I12&lt;&gt;""),"Delivered","Incomplete evidence"),IF(I12&lt;&gt;"","Awaiting delivery",IF(H12&lt;&gt;"","Awaiting CFO review","Awaiting preparation")))</x:f>
        <x:v>Awaiting preparation</x:v>
      </x:c>
      <x:c r="M12" s="2" t="str">
        <x:f>IF(H12="","Prepare pack",IF(I12="","Record CFO review",IF(J12="","Deliver approved pack","Complete")))</x:f>
        <x:v>Prepare pack</x:v>
      </x:c>
    </x:row>
    <x:row r="13" ht="21" customHeight="1">
      <x:c r="A13" s="2"/>
      <x:c r="B13" s="2"/>
      <x:c r="C13" s="55" t="n">
        <x:f>'Forecast'!F4</x:f>
        <x:v>46447</x:v>
      </x:c>
      <x:c r="D13" s="59" t="n">
        <x:f>EOMONTH(C13,0)</x:f>
        <x:v>46477</x:v>
      </x:c>
      <x:c r="E13" s="59" t="n">
        <x:f>D13+$D$5</x:f>
        <x:v>46492</x:v>
      </x:c>
      <x:c r="F13" s="59" t="n">
        <x:f>G13-$D$7</x:f>
        <x:v>46504</x:v>
      </x:c>
      <x:c r="G13" s="59" t="n">
        <x:f>D13+$D$6</x:f>
        <x:v>46507</x:v>
      </x:c>
      <x:c r="H13" s="62"/>
      <x:c r="I13" s="62"/>
      <x:c r="J13" s="62"/>
      <x:c r="K13" s="7" t="str">
        <x:v>FP&amp;A lead</x:v>
      </x:c>
      <x:c r="L13" s="2" t="str">
        <x:f>IF(J13&lt;&gt;"",IF(AND(H13&lt;&gt;"",I13&lt;&gt;""),"Delivered","Incomplete evidence"),IF(I13&lt;&gt;"","Awaiting delivery",IF(H13&lt;&gt;"","Awaiting CFO review","Awaiting preparation")))</x:f>
        <x:v>Awaiting preparation</x:v>
      </x:c>
      <x:c r="M13" s="2" t="str">
        <x:f>IF(H13="","Prepare pack",IF(I13="","Record CFO review",IF(J13="","Deliver approved pack","Complete")))</x:f>
        <x:v>Prepare pack</x:v>
      </x:c>
    </x:row>
    <x:row r="14" ht="21" customHeight="1">
      <x:c r="A14" s="2"/>
      <x:c r="B14" s="2"/>
      <x:c r="C14" s="55" t="n">
        <x:f>'Forecast'!G4</x:f>
        <x:v>46478</x:v>
      </x:c>
      <x:c r="D14" s="59" t="n">
        <x:f>EOMONTH(C14,0)</x:f>
        <x:v>46507</x:v>
      </x:c>
      <x:c r="E14" s="59" t="n">
        <x:f>D14+$D$5</x:f>
        <x:v>46522</x:v>
      </x:c>
      <x:c r="F14" s="59" t="n">
        <x:f>G14-$D$7</x:f>
        <x:v>46534</x:v>
      </x:c>
      <x:c r="G14" s="59" t="n">
        <x:f>D14+$D$6</x:f>
        <x:v>46537</x:v>
      </x:c>
      <x:c r="H14" s="62"/>
      <x:c r="I14" s="62"/>
      <x:c r="J14" s="62"/>
      <x:c r="K14" s="7" t="str">
        <x:v>FP&amp;A lead</x:v>
      </x:c>
      <x:c r="L14" s="2" t="str">
        <x:f>IF(J14&lt;&gt;"",IF(AND(H14&lt;&gt;"",I14&lt;&gt;""),"Delivered","Incomplete evidence"),IF(I14&lt;&gt;"","Awaiting delivery",IF(H14&lt;&gt;"","Awaiting CFO review","Awaiting preparation")))</x:f>
        <x:v>Awaiting preparation</x:v>
      </x:c>
      <x:c r="M14" s="2" t="str">
        <x:f>IF(H14="","Prepare pack",IF(I14="","Record CFO review",IF(J14="","Deliver approved pack","Complete")))</x:f>
        <x:v>Prepare pack</x:v>
      </x:c>
    </x:row>
    <x:row r="15" ht="21" customHeight="1">
      <x:c r="A15" s="2"/>
      <x:c r="B15" s="2"/>
      <x:c r="C15" s="55" t="n">
        <x:f>'Forecast'!H4</x:f>
        <x:v>46508</x:v>
      </x:c>
      <x:c r="D15" s="59" t="n">
        <x:f>EOMONTH(C15,0)</x:f>
        <x:v>46538</x:v>
      </x:c>
      <x:c r="E15" s="59" t="n">
        <x:f>D15+$D$5</x:f>
        <x:v>46553</x:v>
      </x:c>
      <x:c r="F15" s="59" t="n">
        <x:f>G15-$D$7</x:f>
        <x:v>46565</x:v>
      </x:c>
      <x:c r="G15" s="59" t="n">
        <x:f>D15+$D$6</x:f>
        <x:v>46568</x:v>
      </x:c>
      <x:c r="H15" s="62"/>
      <x:c r="I15" s="62"/>
      <x:c r="J15" s="62"/>
      <x:c r="K15" s="7" t="str">
        <x:v>FP&amp;A lead</x:v>
      </x:c>
      <x:c r="L15" s="2" t="str">
        <x:f>IF(J15&lt;&gt;"",IF(AND(H15&lt;&gt;"",I15&lt;&gt;""),"Delivered","Incomplete evidence"),IF(I15&lt;&gt;"","Awaiting delivery",IF(H15&lt;&gt;"","Awaiting CFO review","Awaiting preparation")))</x:f>
        <x:v>Awaiting preparation</x:v>
      </x:c>
      <x:c r="M15" s="2" t="str">
        <x:f>IF(H15="","Prepare pack",IF(I15="","Record CFO review",IF(J15="","Deliver approved pack","Complete")))</x:f>
        <x:v>Prepare pack</x:v>
      </x:c>
    </x:row>
    <x:row r="16" ht="21" customHeight="1">
      <x:c r="A16" s="2"/>
      <x:c r="B16" s="2"/>
      <x:c r="C16" s="55" t="n">
        <x:f>'Forecast'!I4</x:f>
        <x:v>46539</x:v>
      </x:c>
      <x:c r="D16" s="59" t="n">
        <x:f>EOMONTH(C16,0)</x:f>
        <x:v>46568</x:v>
      </x:c>
      <x:c r="E16" s="59" t="n">
        <x:f>D16+$D$5</x:f>
        <x:v>46583</x:v>
      </x:c>
      <x:c r="F16" s="59" t="n">
        <x:f>G16-$D$7</x:f>
        <x:v>46595</x:v>
      </x:c>
      <x:c r="G16" s="59" t="n">
        <x:f>D16+$D$6</x:f>
        <x:v>46598</x:v>
      </x:c>
      <x:c r="H16" s="62"/>
      <x:c r="I16" s="62"/>
      <x:c r="J16" s="62"/>
      <x:c r="K16" s="7" t="str">
        <x:v>FP&amp;A lead</x:v>
      </x:c>
      <x:c r="L16" s="2" t="str">
        <x:f>IF(J16&lt;&gt;"",IF(AND(H16&lt;&gt;"",I16&lt;&gt;""),"Delivered","Incomplete evidence"),IF(I16&lt;&gt;"","Awaiting delivery",IF(H16&lt;&gt;"","Awaiting CFO review","Awaiting preparation")))</x:f>
        <x:v>Awaiting preparation</x:v>
      </x:c>
      <x:c r="M16" s="2" t="str">
        <x:f>IF(H16="","Prepare pack",IF(I16="","Record CFO review",IF(J16="","Deliver approved pack","Complete")))</x:f>
        <x:v>Prepare pack</x:v>
      </x:c>
    </x:row>
    <x:row r="17" ht="21" customHeight="1">
      <x:c r="A17" s="2"/>
      <x:c r="B17" s="2"/>
      <x:c r="C17" s="55" t="n">
        <x:f>'Forecast'!J4</x:f>
        <x:v>46569</x:v>
      </x:c>
      <x:c r="D17" s="59" t="n">
        <x:f>EOMONTH(C17,0)</x:f>
        <x:v>46599</x:v>
      </x:c>
      <x:c r="E17" s="59" t="n">
        <x:f>D17+$D$5</x:f>
        <x:v>46614</x:v>
      </x:c>
      <x:c r="F17" s="59" t="n">
        <x:f>G17-$D$7</x:f>
        <x:v>46626</x:v>
      </x:c>
      <x:c r="G17" s="59" t="n">
        <x:f>D17+$D$6</x:f>
        <x:v>46629</x:v>
      </x:c>
      <x:c r="H17" s="62"/>
      <x:c r="I17" s="62"/>
      <x:c r="J17" s="62"/>
      <x:c r="K17" s="7" t="str">
        <x:v>FP&amp;A lead</x:v>
      </x:c>
      <x:c r="L17" s="2" t="str">
        <x:f>IF(J17&lt;&gt;"",IF(AND(H17&lt;&gt;"",I17&lt;&gt;""),"Delivered","Incomplete evidence"),IF(I17&lt;&gt;"","Awaiting delivery",IF(H17&lt;&gt;"","Awaiting CFO review","Awaiting preparation")))</x:f>
        <x:v>Awaiting preparation</x:v>
      </x:c>
      <x:c r="M17" s="2" t="str">
        <x:f>IF(H17="","Prepare pack",IF(I17="","Record CFO review",IF(J17="","Deliver approved pack","Complete")))</x:f>
        <x:v>Prepare pack</x:v>
      </x:c>
    </x:row>
    <x:row r="18" ht="21" customHeight="1">
      <x:c r="A18" s="2"/>
      <x:c r="B18" s="2"/>
      <x:c r="C18" s="55" t="n">
        <x:f>'Forecast'!K4</x:f>
        <x:v>46600</x:v>
      </x:c>
      <x:c r="D18" s="59" t="n">
        <x:f>EOMONTH(C18,0)</x:f>
        <x:v>46630</x:v>
      </x:c>
      <x:c r="E18" s="59" t="n">
        <x:f>D18+$D$5</x:f>
        <x:v>46645</x:v>
      </x:c>
      <x:c r="F18" s="59" t="n">
        <x:f>G18-$D$7</x:f>
        <x:v>46657</x:v>
      </x:c>
      <x:c r="G18" s="59" t="n">
        <x:f>D18+$D$6</x:f>
        <x:v>46660</x:v>
      </x:c>
      <x:c r="H18" s="62"/>
      <x:c r="I18" s="62"/>
      <x:c r="J18" s="62"/>
      <x:c r="K18" s="7" t="str">
        <x:v>FP&amp;A lead</x:v>
      </x:c>
      <x:c r="L18" s="2" t="str">
        <x:f>IF(J18&lt;&gt;"",IF(AND(H18&lt;&gt;"",I18&lt;&gt;""),"Delivered","Incomplete evidence"),IF(I18&lt;&gt;"","Awaiting delivery",IF(H18&lt;&gt;"","Awaiting CFO review","Awaiting preparation")))</x:f>
        <x:v>Awaiting preparation</x:v>
      </x:c>
      <x:c r="M18" s="2" t="str">
        <x:f>IF(H18="","Prepare pack",IF(I18="","Record CFO review",IF(J18="","Deliver approved pack","Complete")))</x:f>
        <x:v>Prepare pack</x:v>
      </x:c>
    </x:row>
    <x:row r="19" ht="21" customHeight="1">
      <x:c r="A19" s="2"/>
      <x:c r="B19" s="2"/>
      <x:c r="C19" s="55" t="n">
        <x:f>'Forecast'!L4</x:f>
        <x:v>46631</x:v>
      </x:c>
      <x:c r="D19" s="59" t="n">
        <x:f>EOMONTH(C19,0)</x:f>
        <x:v>46660</x:v>
      </x:c>
      <x:c r="E19" s="59" t="n">
        <x:f>D19+$D$5</x:f>
        <x:v>46675</x:v>
      </x:c>
      <x:c r="F19" s="59" t="n">
        <x:f>G19-$D$7</x:f>
        <x:v>46687</x:v>
      </x:c>
      <x:c r="G19" s="59" t="n">
        <x:f>D19+$D$6</x:f>
        <x:v>46690</x:v>
      </x:c>
      <x:c r="H19" s="62"/>
      <x:c r="I19" s="62"/>
      <x:c r="J19" s="62"/>
      <x:c r="K19" s="7" t="str">
        <x:v>FP&amp;A lead</x:v>
      </x:c>
      <x:c r="L19" s="2" t="str">
        <x:f>IF(J19&lt;&gt;"",IF(AND(H19&lt;&gt;"",I19&lt;&gt;""),"Delivered","Incomplete evidence"),IF(I19&lt;&gt;"","Awaiting delivery",IF(H19&lt;&gt;"","Awaiting CFO review","Awaiting preparation")))</x:f>
        <x:v>Awaiting preparation</x:v>
      </x:c>
      <x:c r="M19" s="2" t="str">
        <x:f>IF(H19="","Prepare pack",IF(I19="","Record CFO review",IF(J19="","Deliver approved pack","Complete")))</x:f>
        <x:v>Prepare pack</x:v>
      </x:c>
    </x:row>
    <x:row r="20" ht="21" customHeight="1">
      <x:c r="A20" s="2"/>
      <x:c r="B20" s="2"/>
      <x:c r="C20" s="55" t="n">
        <x:f>'Forecast'!M4</x:f>
        <x:v>46661</x:v>
      </x:c>
      <x:c r="D20" s="59" t="n">
        <x:f>EOMONTH(C20,0)</x:f>
        <x:v>46691</x:v>
      </x:c>
      <x:c r="E20" s="59" t="n">
        <x:f>D20+$D$5</x:f>
        <x:v>46706</x:v>
      </x:c>
      <x:c r="F20" s="59" t="n">
        <x:f>G20-$D$7</x:f>
        <x:v>46718</x:v>
      </x:c>
      <x:c r="G20" s="59" t="n">
        <x:f>D20+$D$6</x:f>
        <x:v>46721</x:v>
      </x:c>
      <x:c r="H20" s="62"/>
      <x:c r="I20" s="62"/>
      <x:c r="J20" s="62"/>
      <x:c r="K20" s="7" t="str">
        <x:v>FP&amp;A lead</x:v>
      </x:c>
      <x:c r="L20" s="2" t="str">
        <x:f>IF(J20&lt;&gt;"",IF(AND(H20&lt;&gt;"",I20&lt;&gt;""),"Delivered","Incomplete evidence"),IF(I20&lt;&gt;"","Awaiting delivery",IF(H20&lt;&gt;"","Awaiting CFO review","Awaiting preparation")))</x:f>
        <x:v>Awaiting preparation</x:v>
      </x:c>
      <x:c r="M20" s="2" t="str">
        <x:f>IF(H20="","Prepare pack",IF(I20="","Record CFO review",IF(J20="","Deliver approved pack","Complete")))</x:f>
        <x:v>Prepare pack</x:v>
      </x:c>
    </x:row>
    <x:row r="21" ht="21" customHeight="1">
      <x:c r="A21" s="2"/>
      <x:c r="B21" s="2"/>
      <x:c r="C21" s="55" t="n">
        <x:f>'Forecast'!N4</x:f>
        <x:v>46692</x:v>
      </x:c>
      <x:c r="D21" s="59" t="n">
        <x:f>EOMONTH(C21,0)</x:f>
        <x:v>46721</x:v>
      </x:c>
      <x:c r="E21" s="59" t="n">
        <x:f>D21+$D$5</x:f>
        <x:v>46736</x:v>
      </x:c>
      <x:c r="F21" s="59" t="n">
        <x:f>G21-$D$7</x:f>
        <x:v>46748</x:v>
      </x:c>
      <x:c r="G21" s="59" t="n">
        <x:f>D21+$D$6</x:f>
        <x:v>46751</x:v>
      </x:c>
      <x:c r="H21" s="62"/>
      <x:c r="I21" s="62"/>
      <x:c r="J21" s="62"/>
      <x:c r="K21" s="7" t="str">
        <x:v>FP&amp;A lead</x:v>
      </x:c>
      <x:c r="L21" s="2" t="str">
        <x:f>IF(J21&lt;&gt;"",IF(AND(H21&lt;&gt;"",I21&lt;&gt;""),"Delivered","Incomplete evidence"),IF(I21&lt;&gt;"","Awaiting delivery",IF(H21&lt;&gt;"","Awaiting CFO review","Awaiting preparation")))</x:f>
        <x:v>Awaiting preparation</x:v>
      </x:c>
      <x:c r="M21" s="2" t="str">
        <x:f>IF(H21="","Prepare pack",IF(I21="","Record CFO review",IF(J21="","Deliver approved pack","Complete")))</x:f>
        <x:v>Prepare pack</x:v>
      </x:c>
    </x:row>
    <x:row r="22" ht="21" customHeight="1">
      <x:c r="A22" s="2"/>
      <x:c r="B22" s="2"/>
      <x:c r="C22" s="55" t="n">
        <x:f>'Forecast'!O4</x:f>
        <x:v>46722</x:v>
      </x:c>
      <x:c r="D22" s="59" t="n">
        <x:f>EOMONTH(C22,0)</x:f>
        <x:v>46752</x:v>
      </x:c>
      <x:c r="E22" s="59" t="n">
        <x:f>D22+$D$5</x:f>
        <x:v>46767</x:v>
      </x:c>
      <x:c r="F22" s="59" t="n">
        <x:f>G22-$D$7</x:f>
        <x:v>46779</x:v>
      </x:c>
      <x:c r="G22" s="59" t="n">
        <x:f>D22+$D$6</x:f>
        <x:v>46782</x:v>
      </x:c>
      <x:c r="H22" s="62"/>
      <x:c r="I22" s="62"/>
      <x:c r="J22" s="62"/>
      <x:c r="K22" s="7" t="str">
        <x:v>FP&amp;A lead</x:v>
      </x:c>
      <x:c r="L22" s="2" t="str">
        <x:f>IF(J22&lt;&gt;"",IF(AND(H22&lt;&gt;"",I22&lt;&gt;""),"Delivered","Incomplete evidence"),IF(I22&lt;&gt;"","Awaiting delivery",IF(H22&lt;&gt;"","Awaiting CFO review","Awaiting preparation")))</x:f>
        <x:v>Awaiting preparation</x:v>
      </x:c>
      <x:c r="M22" s="2" t="str">
        <x:f>IF(H22="","Prepare pack",IF(I22="","Record CFO review",IF(J22="","Deliver approved pack","Complete")))</x:f>
        <x:v>Prepare pack</x:v>
      </x:c>
    </x:row>
    <x:row r="23" ht="21" customHeight="1">
      <x:c r="A23" s="2"/>
      <x:c r="B23" s="2"/>
      <x:c r="C23" s="2"/>
      <x:c r="D23" s="2"/>
      <x:c r="E23" s="2"/>
      <x:c r="F23" s="2"/>
      <x:c r="G23" s="2"/>
      <x:c r="H23" s="2"/>
      <x:c r="I23" s="2"/>
      <x:c r="J23" s="2"/>
      <x:c r="K23" s="2"/>
      <x:c r="L23" s="2"/>
      <x:c r="M23" s="2"/>
    </x:row>
    <x:row r="24" ht="21" customHeight="1">
      <x:c r="A24" s="2"/>
      <x:c r="B24" s="2"/>
      <x:c r="C24" s="2"/>
      <x:c r="D24" s="2"/>
      <x:c r="E24" s="2"/>
      <x:c r="F24" s="2"/>
      <x:c r="G24" s="2"/>
      <x:c r="H24" s="2"/>
      <x:c r="I24" s="2"/>
      <x:c r="J24" s="2"/>
      <x:c r="K24" s="2"/>
      <x:c r="L24" s="2"/>
      <x:c r="M24" s="2"/>
    </x:row>
    <x:row r="25" ht="21" customHeight="1">
      <x:c r="A25" s="2"/>
      <x:c r="B25" s="2"/>
      <x:c r="C25" s="2" t="str">
        <x:v>Review before delivery requires prepared date and CFO review date. Missing evidence remains visible.</x:v>
      </x:c>
      <x:c r="D25" s="2"/>
      <x:c r="E25" s="2"/>
      <x:c r="F25" s="2"/>
      <x:c r="G25" s="2"/>
      <x:c r="H25" s="2"/>
      <x:c r="I25" s="2"/>
      <x:c r="J25" s="2"/>
      <x:c r="K25" s="2"/>
      <x:c r="L25" s="2"/>
      <x:c r="M25" s="2"/>
    </x:row>
    <x:row r="26" ht="21" customHeight="1">
      <x:c r="A26" s="2"/>
      <x:c r="B26" s="2"/>
      <x:c r="C26" s="2" t="str">
        <x:v>Quarter ends: March, June, September, December. Add any separate quarterly or annual deliverables.</x:v>
      </x:c>
      <x:c r="D26" s="2"/>
      <x:c r="E26" s="2"/>
      <x:c r="F26" s="2"/>
      <x:c r="G26" s="2"/>
      <x:c r="H26" s="2"/>
      <x:c r="I26" s="2"/>
      <x:c r="J26" s="2"/>
      <x:c r="K26" s="2"/>
      <x:c r="L26" s="2"/>
      <x:c r="M26" s="2"/>
    </x:row>
    <x:row r="27" ht="21" customHeight="1">
      <x:c r="A27" s="2"/>
      <x:c r="B27" s="2"/>
      <x:c r="C27" s="2"/>
      <x:c r="D27" s="2"/>
      <x:c r="E27" s="2"/>
      <x:c r="F27" s="2"/>
      <x:c r="G27" s="2"/>
      <x:c r="H27" s="2"/>
      <x:c r="I27" s="2"/>
      <x:c r="J27" s="2"/>
      <x:c r="K27" s="2"/>
      <x:c r="L27" s="2"/>
      <x:c r="M27" s="2"/>
    </x:row>
    <x:row r="28" ht="21" customHeight="1">
      <x:c r="A28" s="2"/>
      <x:c r="B28" s="2"/>
      <x:c r="C28" s="2"/>
      <x:c r="D28" s="2"/>
      <x:c r="E28" s="2"/>
      <x:c r="F28" s="2"/>
      <x:c r="G28" s="2"/>
      <x:c r="H28" s="2"/>
      <x:c r="I28" s="2"/>
      <x:c r="J28" s="2"/>
      <x:c r="K28" s="2"/>
      <x:c r="L28" s="2"/>
      <x:c r="M28" s="2"/>
    </x:row>
    <x:row r="29" ht="21" customHeight="1">
      <x:c r="A29" s="2"/>
      <x:c r="B29" s="2"/>
      <x:c r="C29" s="2"/>
      <x:c r="D29" s="2"/>
      <x:c r="E29" s="2"/>
      <x:c r="F29" s="2"/>
      <x:c r="G29" s="2"/>
      <x:c r="H29" s="2"/>
      <x:c r="I29" s="2"/>
      <x:c r="J29" s="2"/>
      <x:c r="K29" s="2"/>
      <x:c r="L29" s="2"/>
      <x:c r="M29" s="2"/>
    </x:row>
    <x:row r="30" ht="21" customHeight="1">
      <x:c r="A30" s="2"/>
      <x:c r="B30" s="2"/>
      <x:c r="C30" s="2"/>
      <x:c r="D30" s="2"/>
      <x:c r="E30" s="2"/>
      <x:c r="F30" s="2"/>
      <x:c r="G30" s="2"/>
      <x:c r="H30" s="2"/>
      <x:c r="I30" s="2"/>
      <x:c r="J30" s="2"/>
      <x:c r="K30" s="2"/>
      <x:c r="L30" s="2"/>
      <x:c r="M30" s="2"/>
    </x:row>
    <x:row r="31" ht="21" customHeight="1">
      <x:c r="A31" s="2"/>
      <x:c r="B31" s="2"/>
      <x:c r="C31" s="2"/>
      <x:c r="D31" s="2"/>
      <x:c r="E31" s="2"/>
      <x:c r="F31" s="2"/>
      <x:c r="G31" s="2"/>
      <x:c r="H31" s="2"/>
      <x:c r="I31" s="2"/>
      <x:c r="J31" s="2"/>
      <x:c r="K31" s="2"/>
      <x:c r="L31" s="2"/>
      <x:c r="M31" s="2"/>
    </x:row>
    <x:row r="32" ht="21" customHeight="1">
      <x:c r="A32" s="2"/>
      <x:c r="B32" s="2"/>
      <x:c r="C32" s="2"/>
      <x:c r="D32" s="2"/>
      <x:c r="E32" s="2"/>
      <x:c r="F32" s="2"/>
      <x:c r="G32" s="2"/>
      <x:c r="H32" s="2"/>
      <x:c r="I32" s="2"/>
      <x:c r="J32" s="2"/>
      <x:c r="K32" s="2"/>
      <x:c r="L32" s="2"/>
      <x:c r="M32" s="2"/>
    </x:row>
    <x:row r="33" ht="21" customHeight="1">
      <x:c r="A33" s="2"/>
      <x:c r="B33" s="2"/>
      <x:c r="C33" s="2"/>
      <x:c r="D33" s="2"/>
      <x:c r="E33" s="2"/>
      <x:c r="F33" s="2"/>
      <x:c r="G33" s="2"/>
      <x:c r="H33" s="2"/>
      <x:c r="I33" s="2"/>
      <x:c r="J33" s="2"/>
      <x:c r="K33" s="2"/>
      <x:c r="L33" s="2"/>
      <x:c r="M33" s="2"/>
    </x:row>
    <x:row r="34" ht="21" customHeight="1">
      <x:c r="A34" s="2"/>
      <x:c r="B34" s="2"/>
      <x:c r="C34" s="2"/>
      <x:c r="D34" s="2"/>
      <x:c r="E34" s="2"/>
      <x:c r="F34" s="2"/>
      <x:c r="G34" s="2"/>
      <x:c r="H34" s="2"/>
      <x:c r="I34" s="2"/>
      <x:c r="J34" s="2"/>
      <x:c r="K34" s="2"/>
      <x:c r="L34" s="2"/>
      <x:c r="M34" s="2"/>
    </x:row>
    <x:row r="35" ht="21" customHeight="1">
      <x:c r="A35" s="2"/>
      <x:c r="B35" s="2"/>
      <x:c r="C35" s="2"/>
      <x:c r="D35" s="2"/>
      <x:c r="E35" s="2"/>
      <x:c r="F35" s="2"/>
      <x:c r="G35" s="2"/>
      <x:c r="H35" s="2"/>
      <x:c r="I35" s="2"/>
      <x:c r="J35" s="2"/>
      <x:c r="K35" s="2"/>
      <x:c r="L35" s="2"/>
      <x:c r="M35" s="2"/>
    </x:row>
    <x:row r="36" ht="21" customHeight="1">
      <x:c r="A36" s="2"/>
      <x:c r="B36" s="2"/>
      <x:c r="C36" s="2"/>
      <x:c r="D36" s="2"/>
      <x:c r="E36" s="2"/>
      <x:c r="F36" s="2"/>
      <x:c r="G36" s="2"/>
      <x:c r="H36" s="2"/>
      <x:c r="I36" s="2"/>
      <x:c r="J36" s="2"/>
      <x:c r="K36" s="2"/>
      <x:c r="L36" s="2"/>
      <x:c r="M36" s="2"/>
    </x:row>
    <x:row r="37" ht="21" customHeight="1">
      <x:c r="A37" s="2"/>
      <x:c r="B37" s="2"/>
      <x:c r="C37" s="2"/>
      <x:c r="D37" s="2"/>
      <x:c r="E37" s="2"/>
      <x:c r="F37" s="2"/>
      <x:c r="G37" s="2"/>
      <x:c r="H37" s="2"/>
      <x:c r="I37" s="2"/>
      <x:c r="J37" s="2"/>
      <x:c r="K37" s="2"/>
      <x:c r="L37" s="2"/>
      <x:c r="M37" s="2"/>
    </x:row>
    <x:row r="38" ht="21" customHeight="1">
      <x:c r="A38" s="2"/>
      <x:c r="B38" s="2"/>
      <x:c r="C38" s="2"/>
      <x:c r="D38" s="2"/>
      <x:c r="E38" s="2"/>
      <x:c r="F38" s="2"/>
      <x:c r="G38" s="2"/>
      <x:c r="H38" s="2"/>
      <x:c r="I38" s="2"/>
      <x:c r="J38" s="2"/>
      <x:c r="K38" s="2"/>
      <x:c r="L38" s="2"/>
      <x:c r="M38" s="2"/>
    </x:row>
    <x:row r="39" ht="21" customHeight="1">
      <x:c r="A39" s="2"/>
      <x:c r="B39" s="2"/>
      <x:c r="C39" s="2"/>
      <x:c r="D39" s="2"/>
      <x:c r="E39" s="2"/>
      <x:c r="F39" s="2"/>
      <x:c r="G39" s="2"/>
      <x:c r="H39" s="2"/>
      <x:c r="I39" s="2"/>
      <x:c r="J39" s="2"/>
      <x:c r="K39" s="2"/>
      <x:c r="L39" s="2"/>
      <x:c r="M39" s="2"/>
    </x:row>
    <x:row r="40" ht="21" customHeight="1">
      <x:c r="A40" s="2"/>
      <x:c r="B40" s="2"/>
      <x:c r="C40" s="2"/>
      <x:c r="D40" s="2"/>
      <x:c r="E40" s="2"/>
      <x:c r="F40" s="2"/>
      <x:c r="G40" s="2"/>
      <x:c r="H40" s="2"/>
      <x:c r="I40" s="2"/>
      <x:c r="J40" s="2"/>
      <x:c r="K40" s="2"/>
      <x:c r="L40" s="2"/>
      <x:c r="M40" s="2"/>
    </x:row>
    <x:row r="41" ht="21" customHeight="1">
      <x:c r="A41" s="2"/>
      <x:c r="B41" s="2"/>
      <x:c r="C41" s="2"/>
      <x:c r="D41" s="2"/>
      <x:c r="E41" s="2"/>
      <x:c r="F41" s="2"/>
      <x:c r="G41" s="2"/>
      <x:c r="H41" s="2"/>
      <x:c r="I41" s="2"/>
      <x:c r="J41" s="2"/>
      <x:c r="K41" s="2"/>
      <x:c r="L41" s="2"/>
      <x:c r="M41" s="2"/>
    </x:row>
    <x:row r="42" ht="21" customHeight="1">
      <x:c r="A42" s="2"/>
      <x:c r="B42" s="2"/>
      <x:c r="C42" s="2"/>
      <x:c r="D42" s="2"/>
      <x:c r="E42" s="2"/>
      <x:c r="F42" s="2"/>
      <x:c r="G42" s="2"/>
      <x:c r="H42" s="2"/>
      <x:c r="I42" s="2"/>
      <x:c r="J42" s="2"/>
      <x:c r="K42" s="2"/>
      <x:c r="L42" s="2"/>
      <x:c r="M42" s="2"/>
    </x:row>
    <x:row r="43" ht="21" customHeight="1">
      <x:c r="A43" s="2"/>
      <x:c r="B43" s="2"/>
      <x:c r="C43" s="2"/>
      <x:c r="D43" s="2"/>
      <x:c r="E43" s="2"/>
      <x:c r="F43" s="2"/>
      <x:c r="G43" s="2"/>
      <x:c r="H43" s="2"/>
      <x:c r="I43" s="2"/>
      <x:c r="J43" s="2"/>
      <x:c r="K43" s="2"/>
      <x:c r="L43" s="2"/>
      <x:c r="M43" s="2"/>
    </x:row>
    <x:row r="44" ht="21" customHeight="1">
      <x:c r="A44" s="2"/>
      <x:c r="B44" s="2"/>
      <x:c r="C44" s="2"/>
      <x:c r="D44" s="2"/>
      <x:c r="E44" s="2"/>
      <x:c r="F44" s="2"/>
      <x:c r="G44" s="2"/>
      <x:c r="H44" s="2"/>
      <x:c r="I44" s="2"/>
      <x:c r="J44" s="2"/>
      <x:c r="K44" s="2"/>
      <x:c r="L44" s="2"/>
      <x:c r="M44" s="2"/>
    </x:row>
    <x:row r="45" ht="21" customHeight="1">
      <x:c r="A45" s="2"/>
      <x:c r="B45" s="2"/>
      <x:c r="C45" s="2"/>
      <x:c r="D45" s="2"/>
      <x:c r="E45" s="2"/>
      <x:c r="F45" s="2"/>
      <x:c r="G45" s="2"/>
      <x:c r="H45" s="2"/>
      <x:c r="I45" s="2"/>
      <x:c r="J45" s="2"/>
      <x:c r="K45" s="2"/>
      <x:c r="L45" s="2"/>
      <x:c r="M45" s="2"/>
    </x:row>
    <x:row r="46" ht="21" customHeight="1">
      <x:c r="A46" s="2"/>
      <x:c r="B46" s="2"/>
      <x:c r="C46" s="2"/>
      <x:c r="D46" s="2"/>
      <x:c r="E46" s="2"/>
      <x:c r="F46" s="2"/>
      <x:c r="G46" s="2"/>
      <x:c r="H46" s="2"/>
      <x:c r="I46" s="2"/>
      <x:c r="J46" s="2"/>
      <x:c r="K46" s="2"/>
      <x:c r="L46" s="2"/>
      <x:c r="M46" s="2"/>
    </x:row>
    <x:row r="47" ht="21" customHeight="1">
      <x:c r="A47" s="2"/>
      <x:c r="B47" s="2"/>
      <x:c r="C47" s="2"/>
      <x:c r="D47" s="2"/>
      <x:c r="E47" s="2"/>
      <x:c r="F47" s="2"/>
      <x:c r="G47" s="2"/>
      <x:c r="H47" s="2"/>
      <x:c r="I47" s="2"/>
      <x:c r="J47" s="2"/>
      <x:c r="K47" s="2"/>
      <x:c r="L47" s="2"/>
      <x:c r="M47" s="2"/>
    </x:row>
    <x:row r="48" ht="21" customHeight="1">
      <x:c r="A48" s="2"/>
      <x:c r="B48" s="2"/>
      <x:c r="C48" s="2"/>
      <x:c r="D48" s="2"/>
      <x:c r="E48" s="2"/>
      <x:c r="F48" s="2"/>
      <x:c r="G48" s="2"/>
      <x:c r="H48" s="2"/>
      <x:c r="I48" s="2"/>
      <x:c r="J48" s="2"/>
      <x:c r="K48" s="2"/>
      <x:c r="L48" s="2"/>
      <x:c r="M48" s="2"/>
    </x:row>
    <x:row r="49" ht="21" customHeight="1">
      <x:c r="A49" s="2"/>
      <x:c r="B49" s="2"/>
      <x:c r="C49" s="2"/>
      <x:c r="D49" s="2"/>
      <x:c r="E49" s="2"/>
      <x:c r="F49" s="2"/>
      <x:c r="G49" s="2"/>
      <x:c r="H49" s="2"/>
      <x:c r="I49" s="2"/>
      <x:c r="J49" s="2"/>
      <x:c r="K49" s="2"/>
      <x:c r="L49" s="2"/>
      <x:c r="M49" s="2"/>
    </x:row>
    <x:row r="50" ht="21" customHeight="1">
      <x:c r="A50" s="2"/>
      <x:c r="B50" s="2"/>
      <x:c r="C50" s="2"/>
      <x:c r="D50" s="2"/>
      <x:c r="E50" s="2"/>
      <x:c r="F50" s="2"/>
      <x:c r="G50" s="2"/>
      <x:c r="H50" s="2"/>
      <x:c r="I50" s="2"/>
      <x:c r="J50" s="2"/>
      <x:c r="K50" s="2"/>
      <x:c r="L50" s="2"/>
      <x:c r="M50" s="2"/>
    </x:row>
    <x:row r="51" ht="21" customHeight="1">
      <x:c r="A51" s="2"/>
      <x:c r="B51" s="2"/>
      <x:c r="C51" s="2"/>
      <x:c r="D51" s="2"/>
      <x:c r="E51" s="2"/>
      <x:c r="F51" s="2"/>
      <x:c r="G51" s="2"/>
      <x:c r="H51" s="2"/>
      <x:c r="I51" s="2"/>
      <x:c r="J51" s="2"/>
      <x:c r="K51" s="2"/>
      <x:c r="L51" s="2"/>
      <x:c r="M51" s="2"/>
    </x:row>
    <x:row r="52" ht="21" customHeight="1">
      <x:c r="A52" s="2"/>
      <x:c r="B52" s="2"/>
      <x:c r="C52" s="2"/>
      <x:c r="D52" s="2"/>
      <x:c r="E52" s="2"/>
      <x:c r="F52" s="2"/>
      <x:c r="G52" s="2"/>
      <x:c r="H52" s="2"/>
      <x:c r="I52" s="2"/>
      <x:c r="J52" s="2"/>
      <x:c r="K52" s="2"/>
      <x:c r="L52" s="2"/>
      <x:c r="M52" s="2"/>
    </x:row>
    <x:row r="53" ht="21" customHeight="1">
      <x:c r="A53" s="2"/>
      <x:c r="B53" s="2"/>
      <x:c r="C53" s="2"/>
      <x:c r="D53" s="2"/>
      <x:c r="E53" s="2"/>
      <x:c r="F53" s="2"/>
      <x:c r="G53" s="2"/>
      <x:c r="H53" s="2"/>
      <x:c r="I53" s="2"/>
      <x:c r="J53" s="2"/>
      <x:c r="K53" s="2"/>
      <x:c r="L53" s="2"/>
      <x:c r="M53" s="2"/>
    </x:row>
    <x:row r="54" ht="21" customHeight="1">
      <x:c r="A54" s="2"/>
      <x:c r="B54" s="2"/>
      <x:c r="C54" s="2"/>
      <x:c r="D54" s="2"/>
      <x:c r="E54" s="2"/>
      <x:c r="F54" s="2"/>
      <x:c r="G54" s="2"/>
      <x:c r="H54" s="2"/>
      <x:c r="I54" s="2"/>
      <x:c r="J54" s="2"/>
      <x:c r="K54" s="2"/>
      <x:c r="L54" s="2"/>
      <x:c r="M54" s="2"/>
    </x:row>
    <x:row r="55" ht="21" customHeight="1">
      <x:c r="A55" s="2"/>
      <x:c r="B55" s="2"/>
      <x:c r="C55" s="2"/>
      <x:c r="D55" s="2"/>
      <x:c r="E55" s="2"/>
      <x:c r="F55" s="2"/>
      <x:c r="G55" s="2"/>
      <x:c r="H55" s="2"/>
      <x:c r="I55" s="2"/>
      <x:c r="J55" s="2"/>
      <x:c r="K55" s="2"/>
      <x:c r="L55" s="2"/>
      <x:c r="M55" s="2"/>
    </x:row>
    <x:row r="56" ht="21" customHeight="1">
      <x:c r="A56" s="2"/>
      <x:c r="B56" s="2"/>
      <x:c r="C56" s="2"/>
      <x:c r="D56" s="2"/>
      <x:c r="E56" s="2"/>
      <x:c r="F56" s="2"/>
      <x:c r="G56" s="2"/>
      <x:c r="H56" s="2"/>
      <x:c r="I56" s="2"/>
      <x:c r="J56" s="2"/>
      <x:c r="K56" s="2"/>
      <x:c r="L56" s="2"/>
      <x:c r="M56" s="2"/>
    </x:row>
    <x:row r="57" ht="21" customHeight="1">
      <x:c r="A57" s="2"/>
      <x:c r="B57" s="2"/>
      <x:c r="C57" s="2"/>
      <x:c r="D57" s="2"/>
      <x:c r="E57" s="2"/>
      <x:c r="F57" s="2"/>
      <x:c r="G57" s="2"/>
      <x:c r="H57" s="2"/>
      <x:c r="I57" s="2"/>
      <x:c r="J57" s="2"/>
      <x:c r="K57" s="2"/>
      <x:c r="L57" s="2"/>
      <x:c r="M57" s="2"/>
    </x:row>
    <x:row r="58" ht="21" customHeight="1">
      <x:c r="A58" s="2"/>
      <x:c r="B58" s="2"/>
      <x:c r="C58" s="2"/>
      <x:c r="D58" s="2"/>
      <x:c r="E58" s="2"/>
      <x:c r="F58" s="2"/>
      <x:c r="G58" s="2"/>
      <x:c r="H58" s="2"/>
      <x:c r="I58" s="2"/>
      <x:c r="J58" s="2"/>
      <x:c r="K58" s="2"/>
      <x:c r="L58" s="2"/>
      <x:c r="M58" s="2"/>
    </x:row>
    <x:row r="59" ht="21" customHeight="1">
      <x:c r="A59" s="2"/>
      <x:c r="B59" s="2"/>
      <x:c r="C59" s="2"/>
      <x:c r="D59" s="2"/>
      <x:c r="E59" s="2"/>
      <x:c r="F59" s="2"/>
      <x:c r="G59" s="2"/>
      <x:c r="H59" s="2"/>
      <x:c r="I59" s="2"/>
      <x:c r="J59" s="2"/>
      <x:c r="K59" s="2"/>
      <x:c r="L59" s="2"/>
      <x:c r="M59" s="2"/>
    </x:row>
    <x:row r="60" ht="21" customHeight="1">
      <x:c r="A60" s="2"/>
      <x:c r="B60" s="2"/>
      <x:c r="C60" s="2"/>
      <x:c r="D60" s="2"/>
      <x:c r="E60" s="2"/>
      <x:c r="F60" s="2"/>
      <x:c r="G60" s="2"/>
      <x:c r="H60" s="2"/>
      <x:c r="I60" s="2"/>
      <x:c r="J60" s="2"/>
      <x:c r="K60" s="2"/>
      <x:c r="L60" s="2"/>
      <x:c r="M60" s="2"/>
    </x:row>
    <x:row r="61" ht="21" customHeight="1">
      <x:c r="A61" s="2"/>
      <x:c r="B61" s="2"/>
      <x:c r="C61" s="2"/>
      <x:c r="D61" s="2"/>
      <x:c r="E61" s="2"/>
      <x:c r="F61" s="2"/>
      <x:c r="G61" s="2"/>
      <x:c r="H61" s="2"/>
      <x:c r="I61" s="2"/>
      <x:c r="J61" s="2"/>
      <x:c r="K61" s="2"/>
      <x:c r="L61" s="2"/>
      <x:c r="M61" s="2"/>
    </x:row>
    <x:row r="62" ht="21" customHeight="1">
      <x:c r="A62" s="2"/>
      <x:c r="B62" s="2"/>
      <x:c r="C62" s="2"/>
      <x:c r="D62" s="2"/>
      <x:c r="E62" s="2"/>
      <x:c r="F62" s="2"/>
      <x:c r="G62" s="2"/>
      <x:c r="H62" s="2"/>
      <x:c r="I62" s="2"/>
      <x:c r="J62" s="2"/>
      <x:c r="K62" s="2"/>
      <x:c r="L62" s="2"/>
      <x:c r="M62" s="2"/>
    </x:row>
    <x:row r="63" ht="21" customHeight="1">
      <x:c r="A63" s="2"/>
      <x:c r="B63" s="2"/>
      <x:c r="C63" s="2"/>
      <x:c r="D63" s="2"/>
      <x:c r="E63" s="2"/>
      <x:c r="F63" s="2"/>
      <x:c r="G63" s="2"/>
      <x:c r="H63" s="2"/>
      <x:c r="I63" s="2"/>
      <x:c r="J63" s="2"/>
      <x:c r="K63" s="2"/>
      <x:c r="L63" s="2"/>
      <x:c r="M63" s="2"/>
    </x:row>
    <x:row r="64" ht="21" customHeight="1">
      <x:c r="A64" s="2"/>
      <x:c r="B64" s="2"/>
      <x:c r="C64" s="2"/>
      <x:c r="D64" s="2"/>
      <x:c r="E64" s="2"/>
      <x:c r="F64" s="2"/>
      <x:c r="G64" s="2"/>
      <x:c r="H64" s="2"/>
      <x:c r="I64" s="2"/>
      <x:c r="J64" s="2"/>
      <x:c r="K64" s="2"/>
      <x:c r="L64" s="2"/>
      <x:c r="M64" s="2"/>
    </x:row>
    <x:row r="65" ht="21" customHeight="1">
      <x:c r="A65" s="2"/>
      <x:c r="B65" s="2"/>
      <x:c r="C65" s="2"/>
      <x:c r="D65" s="2"/>
      <x:c r="E65" s="2"/>
      <x:c r="F65" s="2"/>
      <x:c r="G65" s="2"/>
      <x:c r="H65" s="2"/>
      <x:c r="I65" s="2"/>
      <x:c r="J65" s="2"/>
      <x:c r="K65" s="2"/>
      <x:c r="L65" s="2"/>
      <x:c r="M65" s="2"/>
    </x:row>
    <x:row r="66" ht="21" customHeight="1">
      <x:c r="A66" s="2"/>
      <x:c r="B66" s="2"/>
      <x:c r="C66" s="2"/>
      <x:c r="D66" s="2"/>
      <x:c r="E66" s="2"/>
      <x:c r="F66" s="2"/>
      <x:c r="G66" s="2"/>
      <x:c r="H66" s="2"/>
      <x:c r="I66" s="2"/>
      <x:c r="J66" s="2"/>
      <x:c r="K66" s="2"/>
      <x:c r="L66" s="2"/>
      <x:c r="M66" s="2"/>
    </x:row>
    <x:row r="67" ht="21" customHeight="1">
      <x:c r="A67" s="2"/>
      <x:c r="B67" s="2"/>
      <x:c r="C67" s="2"/>
      <x:c r="D67" s="2"/>
      <x:c r="E67" s="2"/>
      <x:c r="F67" s="2"/>
      <x:c r="G67" s="2"/>
      <x:c r="H67" s="2"/>
      <x:c r="I67" s="2"/>
      <x:c r="J67" s="2"/>
      <x:c r="K67" s="2"/>
      <x:c r="L67" s="2"/>
      <x:c r="M67" s="2"/>
    </x:row>
    <x:row r="68" ht="21" customHeight="1">
      <x:c r="A68" s="2"/>
      <x:c r="B68" s="2"/>
      <x:c r="C68" s="2"/>
      <x:c r="D68" s="2"/>
      <x:c r="E68" s="2"/>
      <x:c r="F68" s="2"/>
      <x:c r="G68" s="2"/>
      <x:c r="H68" s="2"/>
      <x:c r="I68" s="2"/>
      <x:c r="J68" s="2"/>
      <x:c r="K68" s="2"/>
      <x:c r="L68" s="2"/>
      <x:c r="M68" s="2"/>
    </x:row>
    <x:row r="69" ht="21" customHeight="1">
      <x:c r="A69" s="2"/>
      <x:c r="B69" s="2"/>
      <x:c r="C69" s="2"/>
      <x:c r="D69" s="2"/>
      <x:c r="E69" s="2"/>
      <x:c r="F69" s="2"/>
      <x:c r="G69" s="2"/>
      <x:c r="H69" s="2"/>
      <x:c r="I69" s="2"/>
      <x:c r="J69" s="2"/>
      <x:c r="K69" s="2"/>
      <x:c r="L69" s="2"/>
      <x:c r="M69" s="2"/>
    </x:row>
    <x:row r="70" ht="21" customHeight="1">
      <x:c r="A70" s="2"/>
      <x:c r="B70" s="2"/>
      <x:c r="C70" s="2"/>
      <x:c r="D70" s="2"/>
      <x:c r="E70" s="2"/>
      <x:c r="F70" s="2"/>
      <x:c r="G70" s="2"/>
      <x:c r="H70" s="2"/>
      <x:c r="I70" s="2"/>
      <x:c r="J70" s="2"/>
      <x:c r="K70" s="2"/>
      <x:c r="L70" s="2"/>
      <x:c r="M70" s="2"/>
    </x:row>
    <x:row r="71" ht="21" customHeight="1">
      <x:c r="A71" s="2"/>
      <x:c r="B71" s="2"/>
      <x:c r="C71" s="2"/>
      <x:c r="D71" s="2"/>
      <x:c r="E71" s="2"/>
      <x:c r="F71" s="2"/>
      <x:c r="G71" s="2"/>
      <x:c r="H71" s="2"/>
      <x:c r="I71" s="2"/>
      <x:c r="J71" s="2"/>
      <x:c r="K71" s="2"/>
      <x:c r="L71" s="2"/>
      <x:c r="M71" s="2"/>
    </x:row>
    <x:row r="72" ht="21" customHeight="1">
      <x:c r="A72" s="2"/>
      <x:c r="B72" s="2"/>
      <x:c r="C72" s="2"/>
      <x:c r="D72" s="2"/>
      <x:c r="E72" s="2"/>
      <x:c r="F72" s="2"/>
      <x:c r="G72" s="2"/>
      <x:c r="H72" s="2"/>
      <x:c r="I72" s="2"/>
      <x:c r="J72" s="2"/>
      <x:c r="K72" s="2"/>
      <x:c r="L72" s="2"/>
      <x:c r="M72" s="2"/>
    </x:row>
    <x:row r="73" ht="21" customHeight="1">
      <x:c r="A73" s="2"/>
      <x:c r="B73" s="2"/>
      <x:c r="C73" s="2"/>
      <x:c r="D73" s="2"/>
      <x:c r="E73" s="2"/>
      <x:c r="F73" s="2"/>
      <x:c r="G73" s="2"/>
      <x:c r="H73" s="2"/>
      <x:c r="I73" s="2"/>
      <x:c r="J73" s="2"/>
      <x:c r="K73" s="2"/>
      <x:c r="L73" s="2"/>
      <x:c r="M73" s="2"/>
    </x:row>
    <x:row r="74" ht="21" customHeight="1">
      <x:c r="A74" s="2"/>
      <x:c r="B74" s="2"/>
      <x:c r="C74" s="2"/>
      <x:c r="D74" s="2"/>
      <x:c r="E74" s="2"/>
      <x:c r="F74" s="2"/>
      <x:c r="G74" s="2"/>
      <x:c r="H74" s="2"/>
      <x:c r="I74" s="2"/>
      <x:c r="J74" s="2"/>
      <x:c r="K74" s="2"/>
      <x:c r="L74" s="2"/>
      <x:c r="M74" s="2"/>
    </x:row>
    <x:row r="75" ht="21" customHeight="1">
      <x:c r="A75" s="2"/>
      <x:c r="B75" s="2"/>
      <x:c r="C75" s="2"/>
      <x:c r="D75" s="2"/>
      <x:c r="E75" s="2"/>
      <x:c r="F75" s="2"/>
      <x:c r="G75" s="2"/>
      <x:c r="H75" s="2"/>
      <x:c r="I75" s="2"/>
      <x:c r="J75" s="2"/>
      <x:c r="K75" s="2"/>
      <x:c r="L75" s="2"/>
      <x:c r="M75" s="2"/>
    </x:row>
    <x:row r="76" ht="21" customHeight="1">
      <x:c r="A76" s="2"/>
      <x:c r="B76" s="2"/>
      <x:c r="C76" s="2"/>
      <x:c r="D76" s="2"/>
      <x:c r="E76" s="2"/>
      <x:c r="F76" s="2"/>
      <x:c r="G76" s="2"/>
      <x:c r="H76" s="2"/>
      <x:c r="I76" s="2"/>
      <x:c r="J76" s="2"/>
      <x:c r="K76" s="2"/>
      <x:c r="L76" s="2"/>
      <x:c r="M76" s="2"/>
    </x:row>
    <x:row r="77" ht="21" customHeight="1">
      <x:c r="A77" s="2"/>
      <x:c r="B77" s="2"/>
      <x:c r="C77" s="2"/>
      <x:c r="D77" s="2"/>
      <x:c r="E77" s="2"/>
      <x:c r="F77" s="2"/>
      <x:c r="G77" s="2"/>
      <x:c r="H77" s="2"/>
      <x:c r="I77" s="2"/>
      <x:c r="J77" s="2"/>
      <x:c r="K77" s="2"/>
      <x:c r="L77" s="2"/>
      <x:c r="M77" s="2"/>
    </x:row>
    <x:row r="78" ht="21" customHeight="1">
      <x:c r="A78" s="2"/>
      <x:c r="B78" s="2"/>
      <x:c r="C78" s="2"/>
      <x:c r="D78" s="2"/>
      <x:c r="E78" s="2"/>
      <x:c r="F78" s="2"/>
      <x:c r="G78" s="2"/>
      <x:c r="H78" s="2"/>
      <x:c r="I78" s="2"/>
      <x:c r="J78" s="2"/>
      <x:c r="K78" s="2"/>
      <x:c r="L78" s="2"/>
      <x:c r="M78" s="2"/>
    </x:row>
    <x:row r="79" ht="21" customHeight="1">
      <x:c r="A79" s="2"/>
      <x:c r="B79" s="2"/>
      <x:c r="C79" s="2"/>
      <x:c r="D79" s="2"/>
      <x:c r="E79" s="2"/>
      <x:c r="F79" s="2"/>
      <x:c r="G79" s="2"/>
      <x:c r="H79" s="2"/>
      <x:c r="I79" s="2"/>
      <x:c r="J79" s="2"/>
      <x:c r="K79" s="2"/>
      <x:c r="L79" s="2"/>
      <x:c r="M79" s="2"/>
    </x:row>
    <x:row r="80" ht="21" customHeight="1">
      <x:c r="A80" s="2"/>
      <x:c r="B80" s="2"/>
      <x:c r="C80" s="2"/>
      <x:c r="D80" s="2"/>
      <x:c r="E80" s="2"/>
      <x:c r="F80" s="2"/>
      <x:c r="G80" s="2"/>
      <x:c r="H80" s="2"/>
      <x:c r="I80" s="2"/>
      <x:c r="J80" s="2"/>
      <x:c r="K80" s="2"/>
      <x:c r="L80" s="2"/>
      <x:c r="M80" s="2"/>
    </x:row>
  </x:sheetData>
  <x:conditionalFormatting sqref="L11:L22">
    <x:cfRule type="expression" dxfId="12" priority="1">
      <x:formula>L11="Incomplete evidence"</x:formula>
    </x:cfRule>
  </x:conditionalFormatting>
  <x:dataValidations count="1">
    <x:dataValidation type="whole" operator="greaterThanOrEqual" sqref="D5:D7">
      <x:formula1>0</x:formula1>
    </x:dataValidation>
  </x:dataValidations>
  <x:pageMargins left="0.7" right="0.7" top="0.75" bottom="0.75" header="0.3" footer="0.3"/>
</x:worksheet>
</file>

<file path=xl/worksheets/sheet7.xml><?xml version="1.0" encoding="utf-8"?>
<x:worksheet xmlns:x="http://schemas.openxmlformats.org/spreadsheetml/2006/main">
  <x:sheetPr>
    <x:tabColor rgb="FFD0DAD9"/>
  </x:sheetPr>
  <x:sheetViews>
    <x:sheetView showGridLines="0" workbookViewId="0">
      <x:pane ySplit="10" topLeftCell="A11" activePane="bottomLeft" state="frozen"/>
    </x:sheetView>
  </x:sheetViews>
  <x:sheetFormatPr defaultRowHeight="15"/>
  <x:cols>
    <x:col min="1" max="1" width="2" hidden="0" customWidth="1"/>
    <x:col min="2" max="2" width="2" hidden="0" customWidth="1"/>
    <x:col min="3" max="3" width="12" hidden="0" customWidth="1"/>
    <x:col min="4" max="4" width="40" hidden="0" customWidth="1"/>
    <x:col min="5" max="5" width="20" hidden="0" customWidth="1"/>
    <x:col min="6" max="6" width="20" hidden="0" customWidth="1"/>
    <x:col min="7" max="7" width="15" hidden="0" customWidth="1"/>
    <x:col min="8" max="8" width="15" hidden="0" customWidth="1"/>
    <x:col min="9" max="9" width="15" hidden="0" customWidth="1"/>
    <x:col min="10" max="10" width="15" hidden="0" customWidth="1"/>
    <x:col min="11" max="11" width="15" hidden="0" customWidth="1"/>
    <x:col min="12" max="12" width="24" hidden="0" customWidth="1"/>
    <x:col min="13" max="13" width="14" hidden="0" customWidth="1"/>
    <x:col min="14" max="14" width="14" hidden="0" customWidth="1"/>
    <x:col min="15" max="15" width="14" hidden="0" customWidth="1"/>
  </x:cols>
  <x:sheetData>
    <x:row r="1" ht="21" customHeight="1">
      <x:c r="A1" s="2"/>
      <x:c r="B1" s="2"/>
      <x:c r="C1" s="2"/>
      <x:c r="D1" s="2"/>
      <x:c r="E1" s="2"/>
      <x:c r="F1" s="2"/>
      <x:c r="G1" s="2"/>
      <x:c r="H1" s="2"/>
      <x:c r="I1" s="2"/>
      <x:c r="J1" s="2"/>
      <x:c r="K1" s="2"/>
      <x:c r="L1" s="2"/>
      <x:c r="M1" s="2"/>
      <x:c r="N1" s="2"/>
      <x:c r="O1" s="2"/>
    </x:row>
    <x:row r="2" ht="28" customHeight="1">
      <x:c r="A2" s="2"/>
      <x:c r="B2" s="2"/>
      <x:c r="C2" s="3" t="str">
        <x:v>Checklist for ExampleCo Services</x:v>
      </x:c>
      <x:c r="D2" s="2"/>
      <x:c r="E2" s="2"/>
      <x:c r="F2" s="2"/>
      <x:c r="G2" s="2"/>
      <x:c r="H2" s="2"/>
      <x:c r="I2" s="2"/>
      <x:c r="J2" s="2"/>
      <x:c r="K2" s="2"/>
      <x:c r="L2" s="2"/>
      <x:c r="M2" s="2"/>
      <x:c r="N2" s="2"/>
      <x:c r="O2" s="2"/>
    </x:row>
    <x:row r="3" ht="21" customHeight="1">
      <x:c r="A3" s="2"/>
      <x:c r="B3" s="2"/>
      <x:c r="C3" s="4"/>
      <x:c r="D3" s="4"/>
      <x:c r="E3" s="4"/>
      <x:c r="F3" s="4"/>
      <x:c r="G3" s="4"/>
      <x:c r="H3" s="4"/>
      <x:c r="I3" s="4"/>
      <x:c r="J3" s="4"/>
      <x:c r="K3" s="4"/>
      <x:c r="L3" s="4"/>
      <x:c r="M3" s="4"/>
      <x:c r="N3" s="4"/>
      <x:c r="O3" s="4"/>
    </x:row>
    <x:row r="4" ht="21" customHeight="1">
      <x:c r="A4" s="2"/>
      <x:c r="B4" s="2"/>
      <x:c r="C4" s="5" t="str">
        <x:v>Recurring pack checklist. All tasks start open. Confirm required items against the credit agreement.</x:v>
      </x:c>
      <x:c r="D4" s="2"/>
      <x:c r="E4" s="2"/>
      <x:c r="F4" s="2"/>
      <x:c r="G4" s="2"/>
      <x:c r="H4" s="2"/>
      <x:c r="I4" s="2"/>
      <x:c r="J4" s="2"/>
      <x:c r="K4" s="2"/>
      <x:c r="L4" s="2"/>
      <x:c r="M4" s="2"/>
      <x:c r="N4" s="2"/>
      <x:c r="O4" s="2"/>
    </x:row>
    <x:row r="5" ht="21" customHeight="1">
      <x:c r="A5" s="2"/>
      <x:c r="B5" s="2"/>
      <x:c r="C5" s="2" t="str">
        <x:v>Required items</x:v>
      </x:c>
      <x:c r="D5" s="2"/>
      <x:c r="E5" s="2"/>
      <x:c r="F5" s="2"/>
      <x:c r="G5" s="2"/>
      <x:c r="H5" s="2"/>
      <x:c r="I5" s="2"/>
      <x:c r="J5" s="2"/>
      <x:c r="K5" s="2"/>
      <x:c r="L5" s="2"/>
      <x:c r="M5" s="2"/>
      <x:c r="N5" s="2"/>
      <x:c r="O5" s="2"/>
    </x:row>
    <x:row r="6" ht="21" customHeight="1">
      <x:c r="A6" s="2"/>
      <x:c r="B6" s="2"/>
      <x:c r="C6" s="2" t="str">
        <x:v>Complete</x:v>
      </x:c>
      <x:c r="D6" s="2" t="n">
        <x:f>COUNTIFS(G11:G20,"Yes",L11:L20,"Complete")</x:f>
        <x:v>0</x:v>
      </x:c>
      <x:c r="E6" s="2"/>
      <x:c r="F6" s="2" t="str">
        <x:v>Remaining</x:v>
      </x:c>
      <x:c r="G6" s="2" t="n">
        <x:f>COUNTIFS(G11:G20,"Yes")-D6</x:f>
        <x:v>9</x:v>
      </x:c>
      <x:c r="H6" s="2"/>
      <x:c r="I6" s="2"/>
      <x:c r="J6" s="2"/>
      <x:c r="K6" s="2"/>
      <x:c r="L6" s="2"/>
      <x:c r="M6" s="2"/>
      <x:c r="N6" s="2"/>
      <x:c r="O6" s="2"/>
    </x:row>
    <x:row r="7" ht="21" customHeight="1">
      <x:c r="A7" s="2"/>
      <x:c r="B7" s="2"/>
      <x:c r="C7" s="2"/>
      <x:c r="D7" s="2"/>
      <x:c r="E7" s="2"/>
      <x:c r="F7" s="2"/>
      <x:c r="G7" s="2"/>
      <x:c r="H7" s="2"/>
      <x:c r="I7" s="2"/>
      <x:c r="J7" s="2"/>
      <x:c r="K7" s="2"/>
      <x:c r="L7" s="2"/>
      <x:c r="M7" s="2"/>
      <x:c r="N7" s="2"/>
      <x:c r="O7" s="2"/>
    </x:row>
    <x:row r="8" ht="21" customHeight="1">
      <x:c r="A8" s="2"/>
      <x:c r="B8" s="2"/>
      <x:c r="C8" s="2"/>
      <x:c r="D8" s="2"/>
      <x:c r="E8" s="2"/>
      <x:c r="F8" s="2"/>
      <x:c r="G8" s="2"/>
      <x:c r="H8" s="2"/>
      <x:c r="I8" s="2"/>
      <x:c r="J8" s="2"/>
      <x:c r="K8" s="2"/>
      <x:c r="L8" s="2"/>
      <x:c r="M8" s="2"/>
      <x:c r="N8" s="2"/>
      <x:c r="O8" s="2"/>
    </x:row>
    <x:row r="9" ht="21" customHeight="1">
      <x:c r="A9" s="2"/>
      <x:c r="B9" s="2"/>
      <x:c r="C9" s="2"/>
      <x:c r="D9" s="2"/>
      <x:c r="E9" s="2"/>
      <x:c r="F9" s="2"/>
      <x:c r="G9" s="2"/>
      <x:c r="H9" s="2"/>
      <x:c r="I9" s="2"/>
      <x:c r="J9" s="2"/>
      <x:c r="K9" s="2"/>
      <x:c r="L9" s="2"/>
      <x:c r="M9" s="2"/>
      <x:c r="N9" s="2"/>
      <x:c r="O9" s="2"/>
    </x:row>
    <x:row r="10" ht="26" customHeight="1">
      <x:c r="A10" s="2"/>
      <x:c r="B10" s="2"/>
      <x:c r="C10" s="17" t="str">
        <x:v>ID</x:v>
      </x:c>
      <x:c r="D10" s="17" t="str">
        <x:v>Deliverable</x:v>
      </x:c>
      <x:c r="E10" s="17" t="str">
        <x:v>Cadence</x:v>
      </x:c>
      <x:c r="F10" s="17" t="str">
        <x:v>Owner</x:v>
      </x:c>
      <x:c r="G10" s="17" t="str">
        <x:v>Required</x:v>
      </x:c>
      <x:c r="H10" s="17" t="str">
        <x:v>Prepared</x:v>
      </x:c>
      <x:c r="I10" s="17" t="str">
        <x:v>Reconciled</x:v>
      </x:c>
      <x:c r="J10" s="17" t="str">
        <x:v>Approved</x:v>
      </x:c>
      <x:c r="K10" s="17" t="str">
        <x:v>Included</x:v>
      </x:c>
      <x:c r="L10" s="17" t="str">
        <x:v>Next action</x:v>
      </x:c>
      <x:c r="M10" s="2"/>
      <x:c r="N10" s="2"/>
      <x:c r="O10" s="2"/>
    </x:row>
    <x:row r="11" ht="21" customHeight="1">
      <x:c r="A11" s="2"/>
      <x:c r="B11" s="2"/>
      <x:c r="C11" s="2" t="str">
        <x:v>LR-01</x:v>
      </x:c>
      <x:c r="D11" s="2" t="str">
        <x:v>Profit and loss statement</x:v>
      </x:c>
      <x:c r="E11" s="2" t="str">
        <x:v>Monthly</x:v>
      </x:c>
      <x:c r="F11" s="7" t="str">
        <x:v>Controller</x:v>
      </x:c>
      <x:c r="G11" s="7" t="str">
        <x:v>Yes</x:v>
      </x:c>
      <x:c r="H11" s="7" t="str">
        <x:v>No</x:v>
      </x:c>
      <x:c r="I11" s="7" t="str">
        <x:v>No</x:v>
      </x:c>
      <x:c r="J11" s="7" t="str">
        <x:v>No</x:v>
      </x:c>
      <x:c r="K11" s="7" t="str">
        <x:v>No</x:v>
      </x:c>
      <x:c r="L11" s="2" t="str">
        <x:f>IF(G11="No","Optional",IF(H11&lt;&gt;"Yes","Prepare",IF(I11&lt;&gt;"Yes","Reconcile",IF(J11&lt;&gt;"Yes","Obtain approval",IF(K11&lt;&gt;"Yes","Include in pack","Complete")))))</x:f>
        <x:v>Prepare</x:v>
      </x:c>
      <x:c r="M11" s="2"/>
      <x:c r="N11" s="2"/>
      <x:c r="O11" s="2"/>
    </x:row>
    <x:row r="12" ht="21" customHeight="1">
      <x:c r="A12" s="2"/>
      <x:c r="B12" s="2"/>
      <x:c r="C12" s="2" t="str">
        <x:v>LR-02</x:v>
      </x:c>
      <x:c r="D12" s="2" t="str">
        <x:v>Balance sheet and cash flow</x:v>
      </x:c>
      <x:c r="E12" s="2" t="str">
        <x:v>Monthly</x:v>
      </x:c>
      <x:c r="F12" s="7" t="str">
        <x:v>Controller</x:v>
      </x:c>
      <x:c r="G12" s="7" t="str">
        <x:v>Yes</x:v>
      </x:c>
      <x:c r="H12" s="7" t="str">
        <x:v>No</x:v>
      </x:c>
      <x:c r="I12" s="7" t="str">
        <x:v>No</x:v>
      </x:c>
      <x:c r="J12" s="7" t="str">
        <x:v>No</x:v>
      </x:c>
      <x:c r="K12" s="7" t="str">
        <x:v>No</x:v>
      </x:c>
      <x:c r="L12" s="2" t="str">
        <x:f>IF(G12="No","Optional",IF(H12&lt;&gt;"Yes","Prepare",IF(I12&lt;&gt;"Yes","Reconcile",IF(J12&lt;&gt;"Yes","Obtain approval",IF(K12&lt;&gt;"Yes","Include in pack","Complete")))))</x:f>
        <x:v>Prepare</x:v>
      </x:c>
      <x:c r="M12" s="2"/>
      <x:c r="N12" s="2"/>
      <x:c r="O12" s="2"/>
    </x:row>
    <x:row r="13" ht="21" customHeight="1">
      <x:c r="A13" s="2"/>
      <x:c r="B13" s="2"/>
      <x:c r="C13" s="2" t="str">
        <x:v>LR-03</x:v>
      </x:c>
      <x:c r="D13" s="2" t="str">
        <x:v>TTM EBITDA and definition bridge</x:v>
      </x:c>
      <x:c r="E13" s="2" t="str">
        <x:v>Monthly</x:v>
      </x:c>
      <x:c r="F13" s="7" t="str">
        <x:v>FP&amp;A lead</x:v>
      </x:c>
      <x:c r="G13" s="7" t="str">
        <x:v>Yes</x:v>
      </x:c>
      <x:c r="H13" s="7" t="str">
        <x:v>No</x:v>
      </x:c>
      <x:c r="I13" s="7" t="str">
        <x:v>No</x:v>
      </x:c>
      <x:c r="J13" s="7" t="str">
        <x:v>No</x:v>
      </x:c>
      <x:c r="K13" s="7" t="str">
        <x:v>No</x:v>
      </x:c>
      <x:c r="L13" s="2" t="str">
        <x:f>IF(G13="No","Optional",IF(H13&lt;&gt;"Yes","Prepare",IF(I13&lt;&gt;"Yes","Reconcile",IF(J13&lt;&gt;"Yes","Obtain approval",IF(K13&lt;&gt;"Yes","Include in pack","Complete")))))</x:f>
        <x:v>Prepare</x:v>
      </x:c>
      <x:c r="M13" s="2"/>
      <x:c r="N13" s="2"/>
      <x:c r="O13" s="2"/>
    </x:row>
    <x:row r="14" ht="21" customHeight="1">
      <x:c r="A14" s="2"/>
      <x:c r="B14" s="2"/>
      <x:c r="C14" s="2" t="str">
        <x:v>LR-04</x:v>
      </x:c>
      <x:c r="D14" s="2" t="str">
        <x:v>Covenant calculation and certificate</x:v>
      </x:c>
      <x:c r="E14" s="2" t="str">
        <x:v>Per agreement</x:v>
      </x:c>
      <x:c r="F14" s="7" t="str">
        <x:v>CFO</x:v>
      </x:c>
      <x:c r="G14" s="7" t="str">
        <x:v>Yes</x:v>
      </x:c>
      <x:c r="H14" s="7" t="str">
        <x:v>No</x:v>
      </x:c>
      <x:c r="I14" s="7" t="str">
        <x:v>No</x:v>
      </x:c>
      <x:c r="J14" s="7" t="str">
        <x:v>No</x:v>
      </x:c>
      <x:c r="K14" s="7" t="str">
        <x:v>No</x:v>
      </x:c>
      <x:c r="L14" s="2" t="str">
        <x:f>IF(G14="No","Optional",IF(H14&lt;&gt;"Yes","Prepare",IF(I14&lt;&gt;"Yes","Reconcile",IF(J14&lt;&gt;"Yes","Obtain approval",IF(K14&lt;&gt;"Yes","Include in pack","Complete")))))</x:f>
        <x:v>Prepare</x:v>
      </x:c>
      <x:c r="M14" s="2"/>
      <x:c r="N14" s="2"/>
      <x:c r="O14" s="2"/>
    </x:row>
    <x:row r="15" ht="21" customHeight="1">
      <x:c r="A15" s="2"/>
      <x:c r="B15" s="2"/>
      <x:c r="C15" s="2" t="str">
        <x:v>LR-05</x:v>
      </x:c>
      <x:c r="D15" s="2" t="str">
        <x:v>Accounts receivable/payable aging</x:v>
      </x:c>
      <x:c r="E15" s="2" t="str">
        <x:v>Monthly</x:v>
      </x:c>
      <x:c r="F15" s="7" t="str">
        <x:v>Controller</x:v>
      </x:c>
      <x:c r="G15" s="7" t="str">
        <x:v>Yes</x:v>
      </x:c>
      <x:c r="H15" s="7" t="str">
        <x:v>No</x:v>
      </x:c>
      <x:c r="I15" s="7" t="str">
        <x:v>No</x:v>
      </x:c>
      <x:c r="J15" s="7" t="str">
        <x:v>No</x:v>
      </x:c>
      <x:c r="K15" s="7" t="str">
        <x:v>No</x:v>
      </x:c>
      <x:c r="L15" s="2" t="str">
        <x:f>IF(G15="No","Optional",IF(H15&lt;&gt;"Yes","Prepare",IF(I15&lt;&gt;"Yes","Reconcile",IF(J15&lt;&gt;"Yes","Obtain approval",IF(K15&lt;&gt;"Yes","Include in pack","Complete")))))</x:f>
        <x:v>Prepare</x:v>
      </x:c>
      <x:c r="M15" s="2"/>
      <x:c r="N15" s="2"/>
      <x:c r="O15" s="2"/>
    </x:row>
    <x:row r="16" ht="21" customHeight="1">
      <x:c r="A16" s="2"/>
      <x:c r="B16" s="2"/>
      <x:c r="C16" s="2" t="str">
        <x:v>LR-06</x:v>
      </x:c>
      <x:c r="D16" s="2" t="str">
        <x:v>Debt balance and interest schedule</x:v>
      </x:c>
      <x:c r="E16" s="2" t="str">
        <x:v>Monthly</x:v>
      </x:c>
      <x:c r="F16" s="7" t="str">
        <x:v>Treasury lead</x:v>
      </x:c>
      <x:c r="G16" s="7" t="str">
        <x:v>Yes</x:v>
      </x:c>
      <x:c r="H16" s="7" t="str">
        <x:v>No</x:v>
      </x:c>
      <x:c r="I16" s="7" t="str">
        <x:v>No</x:v>
      </x:c>
      <x:c r="J16" s="7" t="str">
        <x:v>No</x:v>
      </x:c>
      <x:c r="K16" s="7" t="str">
        <x:v>No</x:v>
      </x:c>
      <x:c r="L16" s="2" t="str">
        <x:f>IF(G16="No","Optional",IF(H16&lt;&gt;"Yes","Prepare",IF(I16&lt;&gt;"Yes","Reconcile",IF(J16&lt;&gt;"Yes","Obtain approval",IF(K16&lt;&gt;"Yes","Include in pack","Complete")))))</x:f>
        <x:v>Prepare</x:v>
      </x:c>
      <x:c r="M16" s="2"/>
      <x:c r="N16" s="2"/>
      <x:c r="O16" s="2"/>
    </x:row>
    <x:row r="17" ht="21" customHeight="1">
      <x:c r="A17" s="2"/>
      <x:c r="B17" s="2"/>
      <x:c r="C17" s="2" t="str">
        <x:v>LR-07</x:v>
      </x:c>
      <x:c r="D17" s="2" t="str">
        <x:v>Capex, tax, and liquidity review</x:v>
      </x:c>
      <x:c r="E17" s="2" t="str">
        <x:v>Monthly</x:v>
      </x:c>
      <x:c r="F17" s="7" t="str">
        <x:v>FP&amp;A lead</x:v>
      </x:c>
      <x:c r="G17" s="7" t="str">
        <x:v>Yes</x:v>
      </x:c>
      <x:c r="H17" s="7" t="str">
        <x:v>No</x:v>
      </x:c>
      <x:c r="I17" s="7" t="str">
        <x:v>No</x:v>
      </x:c>
      <x:c r="J17" s="7" t="str">
        <x:v>No</x:v>
      </x:c>
      <x:c r="K17" s="7" t="str">
        <x:v>No</x:v>
      </x:c>
      <x:c r="L17" s="2" t="str">
        <x:f>IF(G17="No","Optional",IF(H17&lt;&gt;"Yes","Prepare",IF(I17&lt;&gt;"Yes","Reconcile",IF(J17&lt;&gt;"Yes","Obtain approval",IF(K17&lt;&gt;"Yes","Include in pack","Complete")))))</x:f>
        <x:v>Prepare</x:v>
      </x:c>
      <x:c r="M17" s="2"/>
      <x:c r="N17" s="2"/>
      <x:c r="O17" s="2"/>
    </x:row>
    <x:row r="18" ht="21" customHeight="1">
      <x:c r="A18" s="2"/>
      <x:c r="B18" s="2"/>
      <x:c r="C18" s="2" t="str">
        <x:v>LR-08</x:v>
      </x:c>
      <x:c r="D18" s="2" t="str">
        <x:v>Variance commentary and forecast</x:v>
      </x:c>
      <x:c r="E18" s="2" t="str">
        <x:v>Monthly</x:v>
      </x:c>
      <x:c r="F18" s="7" t="str">
        <x:v>FP&amp;A lead</x:v>
      </x:c>
      <x:c r="G18" s="7" t="str">
        <x:v>Yes</x:v>
      </x:c>
      <x:c r="H18" s="7" t="str">
        <x:v>No</x:v>
      </x:c>
      <x:c r="I18" s="7" t="str">
        <x:v>No</x:v>
      </x:c>
      <x:c r="J18" s="7" t="str">
        <x:v>No</x:v>
      </x:c>
      <x:c r="K18" s="7" t="str">
        <x:v>No</x:v>
      </x:c>
      <x:c r="L18" s="2" t="str">
        <x:f>IF(G18="No","Optional",IF(H18&lt;&gt;"Yes","Prepare",IF(I18&lt;&gt;"Yes","Reconcile",IF(J18&lt;&gt;"Yes","Obtain approval",IF(K18&lt;&gt;"Yes","Include in pack","Complete")))))</x:f>
        <x:v>Prepare</x:v>
      </x:c>
      <x:c r="M18" s="2"/>
      <x:c r="N18" s="2"/>
      <x:c r="O18" s="2"/>
    </x:row>
    <x:row r="19" ht="21" customHeight="1">
      <x:c r="A19" s="2"/>
      <x:c r="B19" s="2"/>
      <x:c r="C19" s="2" t="str">
        <x:v>LR-09</x:v>
      </x:c>
      <x:c r="D19" s="2" t="str">
        <x:v>Value creation actions and owners</x:v>
      </x:c>
      <x:c r="E19" s="2" t="str">
        <x:v>Monthly</x:v>
      </x:c>
      <x:c r="F19" s="7" t="str">
        <x:v>CFO</x:v>
      </x:c>
      <x:c r="G19" s="7" t="str">
        <x:v>No</x:v>
      </x:c>
      <x:c r="H19" s="7" t="str">
        <x:v>No</x:v>
      </x:c>
      <x:c r="I19" s="7" t="str">
        <x:v>No</x:v>
      </x:c>
      <x:c r="J19" s="7" t="str">
        <x:v>No</x:v>
      </x:c>
      <x:c r="K19" s="7" t="str">
        <x:v>No</x:v>
      </x:c>
      <x:c r="L19" s="2" t="str">
        <x:f>IF(G19="No","Optional",IF(H19&lt;&gt;"Yes","Prepare",IF(I19&lt;&gt;"Yes","Reconcile",IF(J19&lt;&gt;"Yes","Obtain approval",IF(K19&lt;&gt;"Yes","Include in pack","Complete")))))</x:f>
        <x:v>Optional</x:v>
      </x:c>
      <x:c r="M19" s="2"/>
      <x:c r="N19" s="2"/>
      <x:c r="O19" s="2"/>
    </x:row>
    <x:row r="20" ht="21" customHeight="1">
      <x:c r="A20" s="2"/>
      <x:c r="B20" s="2"/>
      <x:c r="C20" s="2" t="str">
        <x:v>LR-10</x:v>
      </x:c>
      <x:c r="D20" s="2" t="str">
        <x:v>Authorized sign-off and delivery</x:v>
      </x:c>
      <x:c r="E20" s="2" t="str">
        <x:v>Per agreement</x:v>
      </x:c>
      <x:c r="F20" s="7" t="str">
        <x:v>CFO</x:v>
      </x:c>
      <x:c r="G20" s="7" t="str">
        <x:v>Yes</x:v>
      </x:c>
      <x:c r="H20" s="7" t="str">
        <x:v>No</x:v>
      </x:c>
      <x:c r="I20" s="7" t="str">
        <x:v>No</x:v>
      </x:c>
      <x:c r="J20" s="7" t="str">
        <x:v>No</x:v>
      </x:c>
      <x:c r="K20" s="7" t="str">
        <x:v>No</x:v>
      </x:c>
      <x:c r="L20" s="2" t="str">
        <x:f>IF(G20="No","Optional",IF(H20&lt;&gt;"Yes","Prepare",IF(I20&lt;&gt;"Yes","Reconcile",IF(J20&lt;&gt;"Yes","Obtain approval",IF(K20&lt;&gt;"Yes","Include in pack","Complete")))))</x:f>
        <x:v>Prepare</x:v>
      </x:c>
      <x:c r="M20" s="2"/>
      <x:c r="N20" s="2"/>
      <x:c r="O20" s="2"/>
    </x:row>
    <x:row r="21" ht="21" customHeight="1">
      <x:c r="A21" s="2"/>
      <x:c r="B21" s="2"/>
      <x:c r="C21" s="2"/>
      <x:c r="D21" s="2"/>
      <x:c r="E21" s="2"/>
      <x:c r="F21" s="2"/>
      <x:c r="G21" s="2"/>
      <x:c r="H21" s="2"/>
      <x:c r="I21" s="2"/>
      <x:c r="J21" s="2"/>
      <x:c r="K21" s="2"/>
      <x:c r="L21" s="2"/>
      <x:c r="M21" s="2"/>
      <x:c r="N21" s="2"/>
      <x:c r="O21" s="2"/>
    </x:row>
    <x:row r="22" ht="21" customHeight="1">
      <x:c r="A22" s="2"/>
      <x:c r="B22" s="2"/>
      <x:c r="C22" s="2"/>
      <x:c r="D22" s="2"/>
      <x:c r="E22" s="2"/>
      <x:c r="F22" s="2"/>
      <x:c r="G22" s="2"/>
      <x:c r="H22" s="2"/>
      <x:c r="I22" s="2"/>
      <x:c r="J22" s="2"/>
      <x:c r="K22" s="2"/>
      <x:c r="L22" s="2"/>
      <x:c r="M22" s="2"/>
      <x:c r="N22" s="2"/>
      <x:c r="O22" s="2"/>
    </x:row>
    <x:row r="23" ht="21" customHeight="1">
      <x:c r="A23" s="2"/>
      <x:c r="B23" s="2"/>
      <x:c r="C23" s="2" t="str">
        <x:v>One completed prerequisite does not complete the item. Each required approval and inclusion remains open.</x:v>
      </x:c>
      <x:c r="D23" s="2"/>
      <x:c r="E23" s="2"/>
      <x:c r="F23" s="2"/>
      <x:c r="G23" s="2"/>
      <x:c r="H23" s="2"/>
      <x:c r="I23" s="2"/>
      <x:c r="J23" s="2"/>
      <x:c r="K23" s="2"/>
      <x:c r="L23" s="2"/>
      <x:c r="M23" s="2"/>
      <x:c r="N23" s="2"/>
      <x:c r="O23" s="2"/>
    </x:row>
    <x:row r="24" ht="21" customHeight="1">
      <x:c r="A24" s="2"/>
      <x:c r="B24" s="2"/>
      <x:c r="C24" s="2" t="str">
        <x:v>The illustrative Lender Pack does not supply a complete actual balance sheet or executed compliance certificate.</x:v>
      </x:c>
      <x:c r="D24" s="2"/>
      <x:c r="E24" s="2"/>
      <x:c r="F24" s="2"/>
      <x:c r="G24" s="2"/>
      <x:c r="H24" s="2"/>
      <x:c r="I24" s="2"/>
      <x:c r="J24" s="2"/>
      <x:c r="K24" s="2"/>
      <x:c r="L24" s="2"/>
      <x:c r="M24" s="2"/>
      <x:c r="N24" s="2"/>
      <x:c r="O24" s="2"/>
    </x:row>
    <x:row r="25" ht="21" customHeight="1">
      <x:c r="A25" s="2"/>
      <x:c r="B25" s="2"/>
      <x:c r="C25" s="2"/>
      <x:c r="D25" s="2"/>
      <x:c r="E25" s="2"/>
      <x:c r="F25" s="2"/>
      <x:c r="G25" s="2"/>
      <x:c r="H25" s="2"/>
      <x:c r="I25" s="2"/>
      <x:c r="J25" s="2"/>
      <x:c r="K25" s="2"/>
      <x:c r="L25" s="2"/>
      <x:c r="M25" s="2"/>
      <x:c r="N25" s="2"/>
      <x:c r="O25" s="2"/>
    </x:row>
    <x:row r="26" ht="21" customHeight="1">
      <x:c r="A26" s="2"/>
      <x:c r="B26" s="2"/>
      <x:c r="C26" s="2"/>
      <x:c r="D26" s="2"/>
      <x:c r="E26" s="2"/>
      <x:c r="F26" s="2"/>
      <x:c r="G26" s="2"/>
      <x:c r="H26" s="2"/>
      <x:c r="I26" s="2"/>
      <x:c r="J26" s="2"/>
      <x:c r="K26" s="2"/>
      <x:c r="L26" s="2"/>
      <x:c r="M26" s="2"/>
      <x:c r="N26" s="2"/>
      <x:c r="O26" s="2"/>
    </x:row>
    <x:row r="27" ht="21" customHeight="1">
      <x:c r="A27" s="2"/>
      <x:c r="B27" s="2"/>
      <x:c r="C27" s="2"/>
      <x:c r="D27" s="2"/>
      <x:c r="E27" s="2"/>
      <x:c r="F27" s="2"/>
      <x:c r="G27" s="2"/>
      <x:c r="H27" s="2"/>
      <x:c r="I27" s="2"/>
      <x:c r="J27" s="2"/>
      <x:c r="K27" s="2"/>
      <x:c r="L27" s="2"/>
      <x:c r="M27" s="2"/>
      <x:c r="N27" s="2"/>
      <x:c r="O27" s="2"/>
    </x:row>
    <x:row r="28" ht="21" customHeight="1">
      <x:c r="A28" s="2"/>
      <x:c r="B28" s="2"/>
      <x:c r="C28" s="2"/>
      <x:c r="D28" s="2"/>
      <x:c r="E28" s="2"/>
      <x:c r="F28" s="2"/>
      <x:c r="G28" s="2"/>
      <x:c r="H28" s="2"/>
      <x:c r="I28" s="2"/>
      <x:c r="J28" s="2"/>
      <x:c r="K28" s="2"/>
      <x:c r="L28" s="2"/>
      <x:c r="M28" s="2"/>
      <x:c r="N28" s="2"/>
      <x:c r="O28" s="2"/>
    </x:row>
    <x:row r="29" ht="21" customHeight="1">
      <x:c r="A29" s="2"/>
      <x:c r="B29" s="2"/>
      <x:c r="C29" s="2"/>
      <x:c r="D29" s="2"/>
      <x:c r="E29" s="2"/>
      <x:c r="F29" s="2"/>
      <x:c r="G29" s="2"/>
      <x:c r="H29" s="2"/>
      <x:c r="I29" s="2"/>
      <x:c r="J29" s="2"/>
      <x:c r="K29" s="2"/>
      <x:c r="L29" s="2"/>
      <x:c r="M29" s="2"/>
      <x:c r="N29" s="2"/>
      <x:c r="O29" s="2"/>
    </x:row>
    <x:row r="30" ht="21" customHeight="1">
      <x:c r="A30" s="2"/>
      <x:c r="B30" s="2"/>
      <x:c r="C30" s="2"/>
      <x:c r="D30" s="2"/>
      <x:c r="E30" s="2"/>
      <x:c r="F30" s="2"/>
      <x:c r="G30" s="2"/>
      <x:c r="H30" s="2"/>
      <x:c r="I30" s="2"/>
      <x:c r="J30" s="2"/>
      <x:c r="K30" s="2"/>
      <x:c r="L30" s="2"/>
      <x:c r="M30" s="2"/>
      <x:c r="N30" s="2"/>
      <x:c r="O30" s="2"/>
    </x:row>
    <x:row r="31" ht="21" customHeight="1">
      <x:c r="A31" s="2"/>
      <x:c r="B31" s="2"/>
      <x:c r="C31" s="2"/>
      <x:c r="D31" s="2"/>
      <x:c r="E31" s="2"/>
      <x:c r="F31" s="2"/>
      <x:c r="G31" s="2"/>
      <x:c r="H31" s="2"/>
      <x:c r="I31" s="2"/>
      <x:c r="J31" s="2"/>
      <x:c r="K31" s="2"/>
      <x:c r="L31" s="2"/>
      <x:c r="M31" s="2"/>
      <x:c r="N31" s="2"/>
      <x:c r="O31" s="2"/>
    </x:row>
    <x:row r="32" ht="21" customHeight="1">
      <x:c r="A32" s="2"/>
      <x:c r="B32" s="2"/>
      <x:c r="C32" s="2"/>
      <x:c r="D32" s="2"/>
      <x:c r="E32" s="2"/>
      <x:c r="F32" s="2"/>
      <x:c r="G32" s="2"/>
      <x:c r="H32" s="2"/>
      <x:c r="I32" s="2"/>
      <x:c r="J32" s="2"/>
      <x:c r="K32" s="2"/>
      <x:c r="L32" s="2"/>
      <x:c r="M32" s="2"/>
      <x:c r="N32" s="2"/>
      <x:c r="O32" s="2"/>
    </x:row>
    <x:row r="33" ht="21" customHeight="1">
      <x:c r="A33" s="2"/>
      <x:c r="B33" s="2"/>
      <x:c r="C33" s="2"/>
      <x:c r="D33" s="2"/>
      <x:c r="E33" s="2"/>
      <x:c r="F33" s="2"/>
      <x:c r="G33" s="2"/>
      <x:c r="H33" s="2"/>
      <x:c r="I33" s="2"/>
      <x:c r="J33" s="2"/>
      <x:c r="K33" s="2"/>
      <x:c r="L33" s="2"/>
      <x:c r="M33" s="2"/>
      <x:c r="N33" s="2"/>
      <x:c r="O33" s="2"/>
    </x:row>
    <x:row r="34" ht="21" customHeight="1">
      <x:c r="A34" s="2"/>
      <x:c r="B34" s="2"/>
      <x:c r="C34" s="2"/>
      <x:c r="D34" s="2"/>
      <x:c r="E34" s="2"/>
      <x:c r="F34" s="2"/>
      <x:c r="G34" s="2"/>
      <x:c r="H34" s="2"/>
      <x:c r="I34" s="2"/>
      <x:c r="J34" s="2"/>
      <x:c r="K34" s="2"/>
      <x:c r="L34" s="2"/>
      <x:c r="M34" s="2"/>
      <x:c r="N34" s="2"/>
      <x:c r="O34" s="2"/>
    </x:row>
    <x:row r="35" ht="21" customHeight="1">
      <x:c r="A35" s="2"/>
      <x:c r="B35" s="2"/>
      <x:c r="C35" s="2"/>
      <x:c r="D35" s="2"/>
      <x:c r="E35" s="2"/>
      <x:c r="F35" s="2"/>
      <x:c r="G35" s="2"/>
      <x:c r="H35" s="2"/>
      <x:c r="I35" s="2"/>
      <x:c r="J35" s="2"/>
      <x:c r="K35" s="2"/>
      <x:c r="L35" s="2"/>
      <x:c r="M35" s="2"/>
      <x:c r="N35" s="2"/>
      <x:c r="O35" s="2"/>
    </x:row>
    <x:row r="36" ht="21" customHeight="1">
      <x:c r="A36" s="2"/>
      <x:c r="B36" s="2"/>
      <x:c r="C36" s="2"/>
      <x:c r="D36" s="2"/>
      <x:c r="E36" s="2"/>
      <x:c r="F36" s="2"/>
      <x:c r="G36" s="2"/>
      <x:c r="H36" s="2"/>
      <x:c r="I36" s="2"/>
      <x:c r="J36" s="2"/>
      <x:c r="K36" s="2"/>
      <x:c r="L36" s="2"/>
      <x:c r="M36" s="2"/>
      <x:c r="N36" s="2"/>
      <x:c r="O36" s="2"/>
    </x:row>
    <x:row r="37" ht="21" customHeight="1">
      <x:c r="A37" s="2"/>
      <x:c r="B37" s="2"/>
      <x:c r="C37" s="2"/>
      <x:c r="D37" s="2"/>
      <x:c r="E37" s="2"/>
      <x:c r="F37" s="2"/>
      <x:c r="G37" s="2"/>
      <x:c r="H37" s="2"/>
      <x:c r="I37" s="2"/>
      <x:c r="J37" s="2"/>
      <x:c r="K37" s="2"/>
      <x:c r="L37" s="2"/>
      <x:c r="M37" s="2"/>
      <x:c r="N37" s="2"/>
      <x:c r="O37" s="2"/>
    </x:row>
    <x:row r="38" ht="21" customHeight="1">
      <x:c r="A38" s="2"/>
      <x:c r="B38" s="2"/>
      <x:c r="C38" s="2"/>
      <x:c r="D38" s="2"/>
      <x:c r="E38" s="2"/>
      <x:c r="F38" s="2"/>
      <x:c r="G38" s="2"/>
      <x:c r="H38" s="2"/>
      <x:c r="I38" s="2"/>
      <x:c r="J38" s="2"/>
      <x:c r="K38" s="2"/>
      <x:c r="L38" s="2"/>
      <x:c r="M38" s="2"/>
      <x:c r="N38" s="2"/>
      <x:c r="O38" s="2"/>
    </x:row>
    <x:row r="39" ht="21" customHeight="1">
      <x:c r="A39" s="2"/>
      <x:c r="B39" s="2"/>
      <x:c r="C39" s="2"/>
      <x:c r="D39" s="2"/>
      <x:c r="E39" s="2"/>
      <x:c r="F39" s="2"/>
      <x:c r="G39" s="2"/>
      <x:c r="H39" s="2"/>
      <x:c r="I39" s="2"/>
      <x:c r="J39" s="2"/>
      <x:c r="K39" s="2"/>
      <x:c r="L39" s="2"/>
      <x:c r="M39" s="2"/>
      <x:c r="N39" s="2"/>
      <x:c r="O39" s="2"/>
    </x:row>
    <x:row r="40" ht="21" customHeight="1">
      <x:c r="A40" s="2"/>
      <x:c r="B40" s="2"/>
      <x:c r="C40" s="2"/>
      <x:c r="D40" s="2"/>
      <x:c r="E40" s="2"/>
      <x:c r="F40" s="2"/>
      <x:c r="G40" s="2"/>
      <x:c r="H40" s="2"/>
      <x:c r="I40" s="2"/>
      <x:c r="J40" s="2"/>
      <x:c r="K40" s="2"/>
      <x:c r="L40" s="2"/>
      <x:c r="M40" s="2"/>
      <x:c r="N40" s="2"/>
      <x:c r="O40" s="2"/>
    </x:row>
    <x:row r="41" ht="21" customHeight="1">
      <x:c r="A41" s="2"/>
      <x:c r="B41" s="2"/>
      <x:c r="C41" s="2"/>
      <x:c r="D41" s="2"/>
      <x:c r="E41" s="2"/>
      <x:c r="F41" s="2"/>
      <x:c r="G41" s="2"/>
      <x:c r="H41" s="2"/>
      <x:c r="I41" s="2"/>
      <x:c r="J41" s="2"/>
      <x:c r="K41" s="2"/>
      <x:c r="L41" s="2"/>
      <x:c r="M41" s="2"/>
      <x:c r="N41" s="2"/>
      <x:c r="O41" s="2"/>
    </x:row>
    <x:row r="42" ht="21" customHeight="1">
      <x:c r="A42" s="2"/>
      <x:c r="B42" s="2"/>
      <x:c r="C42" s="2"/>
      <x:c r="D42" s="2"/>
      <x:c r="E42" s="2"/>
      <x:c r="F42" s="2"/>
      <x:c r="G42" s="2"/>
      <x:c r="H42" s="2"/>
      <x:c r="I42" s="2"/>
      <x:c r="J42" s="2"/>
      <x:c r="K42" s="2"/>
      <x:c r="L42" s="2"/>
      <x:c r="M42" s="2"/>
      <x:c r="N42" s="2"/>
      <x:c r="O42" s="2"/>
    </x:row>
    <x:row r="43" ht="21" customHeight="1">
      <x:c r="A43" s="2"/>
      <x:c r="B43" s="2"/>
      <x:c r="C43" s="2"/>
      <x:c r="D43" s="2"/>
      <x:c r="E43" s="2"/>
      <x:c r="F43" s="2"/>
      <x:c r="G43" s="2"/>
      <x:c r="H43" s="2"/>
      <x:c r="I43" s="2"/>
      <x:c r="J43" s="2"/>
      <x:c r="K43" s="2"/>
      <x:c r="L43" s="2"/>
      <x:c r="M43" s="2"/>
      <x:c r="N43" s="2"/>
      <x:c r="O43" s="2"/>
    </x:row>
    <x:row r="44" ht="21" customHeight="1">
      <x:c r="A44" s="2"/>
      <x:c r="B44" s="2"/>
      <x:c r="C44" s="2"/>
      <x:c r="D44" s="2"/>
      <x:c r="E44" s="2"/>
      <x:c r="F44" s="2"/>
      <x:c r="G44" s="2"/>
      <x:c r="H44" s="2"/>
      <x:c r="I44" s="2"/>
      <x:c r="J44" s="2"/>
      <x:c r="K44" s="2"/>
      <x:c r="L44" s="2"/>
      <x:c r="M44" s="2"/>
      <x:c r="N44" s="2"/>
      <x:c r="O44" s="2"/>
    </x:row>
    <x:row r="45" ht="21" customHeight="1">
      <x:c r="A45" s="2"/>
      <x:c r="B45" s="2"/>
      <x:c r="C45" s="2"/>
      <x:c r="D45" s="2"/>
      <x:c r="E45" s="2"/>
      <x:c r="F45" s="2"/>
      <x:c r="G45" s="2"/>
      <x:c r="H45" s="2"/>
      <x:c r="I45" s="2"/>
      <x:c r="J45" s="2"/>
      <x:c r="K45" s="2"/>
      <x:c r="L45" s="2"/>
      <x:c r="M45" s="2"/>
      <x:c r="N45" s="2"/>
      <x:c r="O45" s="2"/>
    </x:row>
    <x:row r="46" ht="21" customHeight="1">
      <x:c r="A46" s="2"/>
      <x:c r="B46" s="2"/>
      <x:c r="C46" s="2"/>
      <x:c r="D46" s="2"/>
      <x:c r="E46" s="2"/>
      <x:c r="F46" s="2"/>
      <x:c r="G46" s="2"/>
      <x:c r="H46" s="2"/>
      <x:c r="I46" s="2"/>
      <x:c r="J46" s="2"/>
      <x:c r="K46" s="2"/>
      <x:c r="L46" s="2"/>
      <x:c r="M46" s="2"/>
      <x:c r="N46" s="2"/>
      <x:c r="O46" s="2"/>
    </x:row>
    <x:row r="47" ht="21" customHeight="1">
      <x:c r="A47" s="2"/>
      <x:c r="B47" s="2"/>
      <x:c r="C47" s="2"/>
      <x:c r="D47" s="2"/>
      <x:c r="E47" s="2"/>
      <x:c r="F47" s="2"/>
      <x:c r="G47" s="2"/>
      <x:c r="H47" s="2"/>
      <x:c r="I47" s="2"/>
      <x:c r="J47" s="2"/>
      <x:c r="K47" s="2"/>
      <x:c r="L47" s="2"/>
      <x:c r="M47" s="2"/>
      <x:c r="N47" s="2"/>
      <x:c r="O47" s="2"/>
    </x:row>
    <x:row r="48" ht="21" customHeight="1">
      <x:c r="A48" s="2"/>
      <x:c r="B48" s="2"/>
      <x:c r="C48" s="2"/>
      <x:c r="D48" s="2"/>
      <x:c r="E48" s="2"/>
      <x:c r="F48" s="2"/>
      <x:c r="G48" s="2"/>
      <x:c r="H48" s="2"/>
      <x:c r="I48" s="2"/>
      <x:c r="J48" s="2"/>
      <x:c r="K48" s="2"/>
      <x:c r="L48" s="2"/>
      <x:c r="M48" s="2"/>
      <x:c r="N48" s="2"/>
      <x:c r="O48" s="2"/>
    </x:row>
    <x:row r="49" ht="21" customHeight="1">
      <x:c r="A49" s="2"/>
      <x:c r="B49" s="2"/>
      <x:c r="C49" s="2"/>
      <x:c r="D49" s="2"/>
      <x:c r="E49" s="2"/>
      <x:c r="F49" s="2"/>
      <x:c r="G49" s="2"/>
      <x:c r="H49" s="2"/>
      <x:c r="I49" s="2"/>
      <x:c r="J49" s="2"/>
      <x:c r="K49" s="2"/>
      <x:c r="L49" s="2"/>
      <x:c r="M49" s="2"/>
      <x:c r="N49" s="2"/>
      <x:c r="O49" s="2"/>
    </x:row>
    <x:row r="50" ht="21" customHeight="1">
      <x:c r="A50" s="2"/>
      <x:c r="B50" s="2"/>
      <x:c r="C50" s="2"/>
      <x:c r="D50" s="2"/>
      <x:c r="E50" s="2"/>
      <x:c r="F50" s="2"/>
      <x:c r="G50" s="2"/>
      <x:c r="H50" s="2"/>
      <x:c r="I50" s="2"/>
      <x:c r="J50" s="2"/>
      <x:c r="K50" s="2"/>
      <x:c r="L50" s="2"/>
      <x:c r="M50" s="2"/>
      <x:c r="N50" s="2"/>
      <x:c r="O50" s="2"/>
    </x:row>
    <x:row r="51" ht="21" customHeight="1">
      <x:c r="A51" s="2"/>
      <x:c r="B51" s="2"/>
      <x:c r="C51" s="2"/>
      <x:c r="D51" s="2"/>
      <x:c r="E51" s="2"/>
      <x:c r="F51" s="2"/>
      <x:c r="G51" s="2"/>
      <x:c r="H51" s="2"/>
      <x:c r="I51" s="2"/>
      <x:c r="J51" s="2"/>
      <x:c r="K51" s="2"/>
      <x:c r="L51" s="2"/>
      <x:c r="M51" s="2"/>
      <x:c r="N51" s="2"/>
      <x:c r="O51" s="2"/>
    </x:row>
    <x:row r="52" ht="21" customHeight="1">
      <x:c r="A52" s="2"/>
      <x:c r="B52" s="2"/>
      <x:c r="C52" s="2"/>
      <x:c r="D52" s="2"/>
      <x:c r="E52" s="2"/>
      <x:c r="F52" s="2"/>
      <x:c r="G52" s="2"/>
      <x:c r="H52" s="2"/>
      <x:c r="I52" s="2"/>
      <x:c r="J52" s="2"/>
      <x:c r="K52" s="2"/>
      <x:c r="L52" s="2"/>
      <x:c r="M52" s="2"/>
      <x:c r="N52" s="2"/>
      <x:c r="O52" s="2"/>
    </x:row>
    <x:row r="53" ht="21" customHeight="1">
      <x:c r="A53" s="2"/>
      <x:c r="B53" s="2"/>
      <x:c r="C53" s="2"/>
      <x:c r="D53" s="2"/>
      <x:c r="E53" s="2"/>
      <x:c r="F53" s="2"/>
      <x:c r="G53" s="2"/>
      <x:c r="H53" s="2"/>
      <x:c r="I53" s="2"/>
      <x:c r="J53" s="2"/>
      <x:c r="K53" s="2"/>
      <x:c r="L53" s="2"/>
      <x:c r="M53" s="2"/>
      <x:c r="N53" s="2"/>
      <x:c r="O53" s="2"/>
    </x:row>
    <x:row r="54" ht="21" customHeight="1">
      <x:c r="A54" s="2"/>
      <x:c r="B54" s="2"/>
      <x:c r="C54" s="2"/>
      <x:c r="D54" s="2"/>
      <x:c r="E54" s="2"/>
      <x:c r="F54" s="2"/>
      <x:c r="G54" s="2"/>
      <x:c r="H54" s="2"/>
      <x:c r="I54" s="2"/>
      <x:c r="J54" s="2"/>
      <x:c r="K54" s="2"/>
      <x:c r="L54" s="2"/>
      <x:c r="M54" s="2"/>
      <x:c r="N54" s="2"/>
      <x:c r="O54" s="2"/>
    </x:row>
    <x:row r="55" ht="21" customHeight="1">
      <x:c r="A55" s="2"/>
      <x:c r="B55" s="2"/>
      <x:c r="C55" s="2"/>
      <x:c r="D55" s="2"/>
      <x:c r="E55" s="2"/>
      <x:c r="F55" s="2"/>
      <x:c r="G55" s="2"/>
      <x:c r="H55" s="2"/>
      <x:c r="I55" s="2"/>
      <x:c r="J55" s="2"/>
      <x:c r="K55" s="2"/>
      <x:c r="L55" s="2"/>
      <x:c r="M55" s="2"/>
      <x:c r="N55" s="2"/>
      <x:c r="O55" s="2"/>
    </x:row>
    <x:row r="56" ht="21" customHeight="1">
      <x:c r="A56" s="2"/>
      <x:c r="B56" s="2"/>
      <x:c r="C56" s="2"/>
      <x:c r="D56" s="2"/>
      <x:c r="E56" s="2"/>
      <x:c r="F56" s="2"/>
      <x:c r="G56" s="2"/>
      <x:c r="H56" s="2"/>
      <x:c r="I56" s="2"/>
      <x:c r="J56" s="2"/>
      <x:c r="K56" s="2"/>
      <x:c r="L56" s="2"/>
      <x:c r="M56" s="2"/>
      <x:c r="N56" s="2"/>
      <x:c r="O56" s="2"/>
    </x:row>
    <x:row r="57" ht="21" customHeight="1">
      <x:c r="A57" s="2"/>
      <x:c r="B57" s="2"/>
      <x:c r="C57" s="2"/>
      <x:c r="D57" s="2"/>
      <x:c r="E57" s="2"/>
      <x:c r="F57" s="2"/>
      <x:c r="G57" s="2"/>
      <x:c r="H57" s="2"/>
      <x:c r="I57" s="2"/>
      <x:c r="J57" s="2"/>
      <x:c r="K57" s="2"/>
      <x:c r="L57" s="2"/>
      <x:c r="M57" s="2"/>
      <x:c r="N57" s="2"/>
      <x:c r="O57" s="2"/>
    </x:row>
    <x:row r="58" ht="21" customHeight="1">
      <x:c r="A58" s="2"/>
      <x:c r="B58" s="2"/>
      <x:c r="C58" s="2"/>
      <x:c r="D58" s="2"/>
      <x:c r="E58" s="2"/>
      <x:c r="F58" s="2"/>
      <x:c r="G58" s="2"/>
      <x:c r="H58" s="2"/>
      <x:c r="I58" s="2"/>
      <x:c r="J58" s="2"/>
      <x:c r="K58" s="2"/>
      <x:c r="L58" s="2"/>
      <x:c r="M58" s="2"/>
      <x:c r="N58" s="2"/>
      <x:c r="O58" s="2"/>
    </x:row>
    <x:row r="59" ht="21" customHeight="1">
      <x:c r="A59" s="2"/>
      <x:c r="B59" s="2"/>
      <x:c r="C59" s="2"/>
      <x:c r="D59" s="2"/>
      <x:c r="E59" s="2"/>
      <x:c r="F59" s="2"/>
      <x:c r="G59" s="2"/>
      <x:c r="H59" s="2"/>
      <x:c r="I59" s="2"/>
      <x:c r="J59" s="2"/>
      <x:c r="K59" s="2"/>
      <x:c r="L59" s="2"/>
      <x:c r="M59" s="2"/>
      <x:c r="N59" s="2"/>
      <x:c r="O59" s="2"/>
    </x:row>
    <x:row r="60" ht="21" customHeight="1">
      <x:c r="A60" s="2"/>
      <x:c r="B60" s="2"/>
      <x:c r="C60" s="2"/>
      <x:c r="D60" s="2"/>
      <x:c r="E60" s="2"/>
      <x:c r="F60" s="2"/>
      <x:c r="G60" s="2"/>
      <x:c r="H60" s="2"/>
      <x:c r="I60" s="2"/>
      <x:c r="J60" s="2"/>
      <x:c r="K60" s="2"/>
      <x:c r="L60" s="2"/>
      <x:c r="M60" s="2"/>
      <x:c r="N60" s="2"/>
      <x:c r="O60" s="2"/>
    </x:row>
    <x:row r="61" ht="21" customHeight="1">
      <x:c r="A61" s="2"/>
      <x:c r="B61" s="2"/>
      <x:c r="C61" s="2"/>
      <x:c r="D61" s="2"/>
      <x:c r="E61" s="2"/>
      <x:c r="F61" s="2"/>
      <x:c r="G61" s="2"/>
      <x:c r="H61" s="2"/>
      <x:c r="I61" s="2"/>
      <x:c r="J61" s="2"/>
      <x:c r="K61" s="2"/>
      <x:c r="L61" s="2"/>
      <x:c r="M61" s="2"/>
      <x:c r="N61" s="2"/>
      <x:c r="O61" s="2"/>
    </x:row>
    <x:row r="62" ht="21" customHeight="1">
      <x:c r="A62" s="2"/>
      <x:c r="B62" s="2"/>
      <x:c r="C62" s="2"/>
      <x:c r="D62" s="2"/>
      <x:c r="E62" s="2"/>
      <x:c r="F62" s="2"/>
      <x:c r="G62" s="2"/>
      <x:c r="H62" s="2"/>
      <x:c r="I62" s="2"/>
      <x:c r="J62" s="2"/>
      <x:c r="K62" s="2"/>
      <x:c r="L62" s="2"/>
      <x:c r="M62" s="2"/>
      <x:c r="N62" s="2"/>
      <x:c r="O62" s="2"/>
    </x:row>
    <x:row r="63" ht="21" customHeight="1">
      <x:c r="A63" s="2"/>
      <x:c r="B63" s="2"/>
      <x:c r="C63" s="2"/>
      <x:c r="D63" s="2"/>
      <x:c r="E63" s="2"/>
      <x:c r="F63" s="2"/>
      <x:c r="G63" s="2"/>
      <x:c r="H63" s="2"/>
      <x:c r="I63" s="2"/>
      <x:c r="J63" s="2"/>
      <x:c r="K63" s="2"/>
      <x:c r="L63" s="2"/>
      <x:c r="M63" s="2"/>
      <x:c r="N63" s="2"/>
      <x:c r="O63" s="2"/>
    </x:row>
    <x:row r="64" ht="21" customHeight="1">
      <x:c r="A64" s="2"/>
      <x:c r="B64" s="2"/>
      <x:c r="C64" s="2"/>
      <x:c r="D64" s="2"/>
      <x:c r="E64" s="2"/>
      <x:c r="F64" s="2"/>
      <x:c r="G64" s="2"/>
      <x:c r="H64" s="2"/>
      <x:c r="I64" s="2"/>
      <x:c r="J64" s="2"/>
      <x:c r="K64" s="2"/>
      <x:c r="L64" s="2"/>
      <x:c r="M64" s="2"/>
      <x:c r="N64" s="2"/>
      <x:c r="O64" s="2"/>
    </x:row>
    <x:row r="65" ht="21" customHeight="1">
      <x:c r="A65" s="2"/>
      <x:c r="B65" s="2"/>
      <x:c r="C65" s="2"/>
      <x:c r="D65" s="2"/>
      <x:c r="E65" s="2"/>
      <x:c r="F65" s="2"/>
      <x:c r="G65" s="2"/>
      <x:c r="H65" s="2"/>
      <x:c r="I65" s="2"/>
      <x:c r="J65" s="2"/>
      <x:c r="K65" s="2"/>
      <x:c r="L65" s="2"/>
      <x:c r="M65" s="2"/>
      <x:c r="N65" s="2"/>
      <x:c r="O65" s="2"/>
    </x:row>
    <x:row r="66" ht="21" customHeight="1">
      <x:c r="A66" s="2"/>
      <x:c r="B66" s="2"/>
      <x:c r="C66" s="2"/>
      <x:c r="D66" s="2"/>
      <x:c r="E66" s="2"/>
      <x:c r="F66" s="2"/>
      <x:c r="G66" s="2"/>
      <x:c r="H66" s="2"/>
      <x:c r="I66" s="2"/>
      <x:c r="J66" s="2"/>
      <x:c r="K66" s="2"/>
      <x:c r="L66" s="2"/>
      <x:c r="M66" s="2"/>
      <x:c r="N66" s="2"/>
      <x:c r="O66" s="2"/>
    </x:row>
    <x:row r="67" ht="21" customHeight="1">
      <x:c r="A67" s="2"/>
      <x:c r="B67" s="2"/>
      <x:c r="C67" s="2"/>
      <x:c r="D67" s="2"/>
      <x:c r="E67" s="2"/>
      <x:c r="F67" s="2"/>
      <x:c r="G67" s="2"/>
      <x:c r="H67" s="2"/>
      <x:c r="I67" s="2"/>
      <x:c r="J67" s="2"/>
      <x:c r="K67" s="2"/>
      <x:c r="L67" s="2"/>
      <x:c r="M67" s="2"/>
      <x:c r="N67" s="2"/>
      <x:c r="O67" s="2"/>
    </x:row>
    <x:row r="68" ht="21" customHeight="1">
      <x:c r="A68" s="2"/>
      <x:c r="B68" s="2"/>
      <x:c r="C68" s="2"/>
      <x:c r="D68" s="2"/>
      <x:c r="E68" s="2"/>
      <x:c r="F68" s="2"/>
      <x:c r="G68" s="2"/>
      <x:c r="H68" s="2"/>
      <x:c r="I68" s="2"/>
      <x:c r="J68" s="2"/>
      <x:c r="K68" s="2"/>
      <x:c r="L68" s="2"/>
      <x:c r="M68" s="2"/>
      <x:c r="N68" s="2"/>
      <x:c r="O68" s="2"/>
    </x:row>
    <x:row r="69" ht="21" customHeight="1">
      <x:c r="A69" s="2"/>
      <x:c r="B69" s="2"/>
      <x:c r="C69" s="2"/>
      <x:c r="D69" s="2"/>
      <x:c r="E69" s="2"/>
      <x:c r="F69" s="2"/>
      <x:c r="G69" s="2"/>
      <x:c r="H69" s="2"/>
      <x:c r="I69" s="2"/>
      <x:c r="J69" s="2"/>
      <x:c r="K69" s="2"/>
      <x:c r="L69" s="2"/>
      <x:c r="M69" s="2"/>
      <x:c r="N69" s="2"/>
      <x:c r="O69" s="2"/>
    </x:row>
    <x:row r="70" ht="21" customHeight="1">
      <x:c r="A70" s="2"/>
      <x:c r="B70" s="2"/>
      <x:c r="C70" s="2"/>
      <x:c r="D70" s="2"/>
      <x:c r="E70" s="2"/>
      <x:c r="F70" s="2"/>
      <x:c r="G70" s="2"/>
      <x:c r="H70" s="2"/>
      <x:c r="I70" s="2"/>
      <x:c r="J70" s="2"/>
      <x:c r="K70" s="2"/>
      <x:c r="L70" s="2"/>
      <x:c r="M70" s="2"/>
      <x:c r="N70" s="2"/>
      <x:c r="O70" s="2"/>
    </x:row>
    <x:row r="71" ht="21" customHeight="1">
      <x:c r="A71" s="2"/>
      <x:c r="B71" s="2"/>
      <x:c r="C71" s="2"/>
      <x:c r="D71" s="2"/>
      <x:c r="E71" s="2"/>
      <x:c r="F71" s="2"/>
      <x:c r="G71" s="2"/>
      <x:c r="H71" s="2"/>
      <x:c r="I71" s="2"/>
      <x:c r="J71" s="2"/>
      <x:c r="K71" s="2"/>
      <x:c r="L71" s="2"/>
      <x:c r="M71" s="2"/>
      <x:c r="N71" s="2"/>
      <x:c r="O71" s="2"/>
    </x:row>
    <x:row r="72" ht="21" customHeight="1">
      <x:c r="A72" s="2"/>
      <x:c r="B72" s="2"/>
      <x:c r="C72" s="2"/>
      <x:c r="D72" s="2"/>
      <x:c r="E72" s="2"/>
      <x:c r="F72" s="2"/>
      <x:c r="G72" s="2"/>
      <x:c r="H72" s="2"/>
      <x:c r="I72" s="2"/>
      <x:c r="J72" s="2"/>
      <x:c r="K72" s="2"/>
      <x:c r="L72" s="2"/>
      <x:c r="M72" s="2"/>
      <x:c r="N72" s="2"/>
      <x:c r="O72" s="2"/>
    </x:row>
    <x:row r="73" ht="21" customHeight="1">
      <x:c r="A73" s="2"/>
      <x:c r="B73" s="2"/>
      <x:c r="C73" s="2"/>
      <x:c r="D73" s="2"/>
      <x:c r="E73" s="2"/>
      <x:c r="F73" s="2"/>
      <x:c r="G73" s="2"/>
      <x:c r="H73" s="2"/>
      <x:c r="I73" s="2"/>
      <x:c r="J73" s="2"/>
      <x:c r="K73" s="2"/>
      <x:c r="L73" s="2"/>
      <x:c r="M73" s="2"/>
      <x:c r="N73" s="2"/>
      <x:c r="O73" s="2"/>
    </x:row>
    <x:row r="74" ht="21" customHeight="1">
      <x:c r="A74" s="2"/>
      <x:c r="B74" s="2"/>
      <x:c r="C74" s="2"/>
      <x:c r="D74" s="2"/>
      <x:c r="E74" s="2"/>
      <x:c r="F74" s="2"/>
      <x:c r="G74" s="2"/>
      <x:c r="H74" s="2"/>
      <x:c r="I74" s="2"/>
      <x:c r="J74" s="2"/>
      <x:c r="K74" s="2"/>
      <x:c r="L74" s="2"/>
      <x:c r="M74" s="2"/>
      <x:c r="N74" s="2"/>
      <x:c r="O74" s="2"/>
    </x:row>
    <x:row r="75" ht="21" customHeight="1">
      <x:c r="A75" s="2"/>
      <x:c r="B75" s="2"/>
      <x:c r="C75" s="2"/>
      <x:c r="D75" s="2"/>
      <x:c r="E75" s="2"/>
      <x:c r="F75" s="2"/>
      <x:c r="G75" s="2"/>
      <x:c r="H75" s="2"/>
      <x:c r="I75" s="2"/>
      <x:c r="J75" s="2"/>
      <x:c r="K75" s="2"/>
      <x:c r="L75" s="2"/>
      <x:c r="M75" s="2"/>
      <x:c r="N75" s="2"/>
      <x:c r="O75" s="2"/>
    </x:row>
    <x:row r="76" ht="21" customHeight="1">
      <x:c r="A76" s="2"/>
      <x:c r="B76" s="2"/>
      <x:c r="C76" s="2"/>
      <x:c r="D76" s="2"/>
      <x:c r="E76" s="2"/>
      <x:c r="F76" s="2"/>
      <x:c r="G76" s="2"/>
      <x:c r="H76" s="2"/>
      <x:c r="I76" s="2"/>
      <x:c r="J76" s="2"/>
      <x:c r="K76" s="2"/>
      <x:c r="L76" s="2"/>
      <x:c r="M76" s="2"/>
      <x:c r="N76" s="2"/>
      <x:c r="O76" s="2"/>
    </x:row>
    <x:row r="77" ht="21" customHeight="1">
      <x:c r="A77" s="2"/>
      <x:c r="B77" s="2"/>
      <x:c r="C77" s="2"/>
      <x:c r="D77" s="2"/>
      <x:c r="E77" s="2"/>
      <x:c r="F77" s="2"/>
      <x:c r="G77" s="2"/>
      <x:c r="H77" s="2"/>
      <x:c r="I77" s="2"/>
      <x:c r="J77" s="2"/>
      <x:c r="K77" s="2"/>
      <x:c r="L77" s="2"/>
      <x:c r="M77" s="2"/>
      <x:c r="N77" s="2"/>
      <x:c r="O77" s="2"/>
    </x:row>
    <x:row r="78" ht="21" customHeight="1">
      <x:c r="A78" s="2"/>
      <x:c r="B78" s="2"/>
      <x:c r="C78" s="2"/>
      <x:c r="D78" s="2"/>
      <x:c r="E78" s="2"/>
      <x:c r="F78" s="2"/>
      <x:c r="G78" s="2"/>
      <x:c r="H78" s="2"/>
      <x:c r="I78" s="2"/>
      <x:c r="J78" s="2"/>
      <x:c r="K78" s="2"/>
      <x:c r="L78" s="2"/>
      <x:c r="M78" s="2"/>
      <x:c r="N78" s="2"/>
      <x:c r="O78" s="2"/>
    </x:row>
    <x:row r="79" ht="21" customHeight="1">
      <x:c r="A79" s="2"/>
      <x:c r="B79" s="2"/>
      <x:c r="C79" s="2"/>
      <x:c r="D79" s="2"/>
      <x:c r="E79" s="2"/>
      <x:c r="F79" s="2"/>
      <x:c r="G79" s="2"/>
      <x:c r="H79" s="2"/>
      <x:c r="I79" s="2"/>
      <x:c r="J79" s="2"/>
      <x:c r="K79" s="2"/>
      <x:c r="L79" s="2"/>
      <x:c r="M79" s="2"/>
      <x:c r="N79" s="2"/>
      <x:c r="O79" s="2"/>
    </x:row>
    <x:row r="80" ht="21" customHeight="1">
      <x:c r="A80" s="2"/>
      <x:c r="B80" s="2"/>
      <x:c r="C80" s="2"/>
      <x:c r="D80" s="2"/>
      <x:c r="E80" s="2"/>
      <x:c r="F80" s="2"/>
      <x:c r="G80" s="2"/>
      <x:c r="H80" s="2"/>
      <x:c r="I80" s="2"/>
      <x:c r="J80" s="2"/>
      <x:c r="K80" s="2"/>
      <x:c r="L80" s="2"/>
      <x:c r="M80" s="2"/>
      <x:c r="N80" s="2"/>
      <x:c r="O80" s="2"/>
    </x:row>
  </x:sheetData>
  <x:dataValidations count="1">
    <x:dataValidation type="list" sqref="G11:K20">
      <x:formula1>"Yes,No"</x:formula1>
    </x:dataValidation>
  </x:dataValidations>
  <x:pageMargins left="0.7" right="0.7" top="0.75" bottom="0.75" header="0.3" footer="0.3"/>
</x:worksheet>
</file>

<file path=xl/worksheets/sheet8.xml><?xml version="1.0" encoding="utf-8"?>
<x:worksheet xmlns:x="http://schemas.openxmlformats.org/spreadsheetml/2006/main">
  <x:sheetPr>
    <x:tabColor rgb="FFABB9B9"/>
  </x:sheetPr>
  <x:sheetViews>
    <x:sheetView showGridLines="0" workbookViewId="0"/>
  </x:sheetViews>
  <x:sheetFormatPr defaultRowHeight="15"/>
  <x:cols>
    <x:col min="1" max="1" width="2" hidden="0" customWidth="1"/>
    <x:col min="2" max="2" width="2" hidden="0" customWidth="1"/>
    <x:col min="3" max="3" width="24" hidden="0" customWidth="1"/>
    <x:col min="4" max="4" width="122" hidden="0" customWidth="1"/>
    <x:col min="5" max="5" width="14" hidden="0" customWidth="1"/>
    <x:col min="6" max="6" width="14" hidden="0" customWidth="1"/>
    <x:col min="7" max="7" width="14" hidden="0" customWidth="1"/>
    <x:col min="8" max="8" width="14" hidden="0" customWidth="1"/>
    <x:col min="9" max="9" width="14" hidden="0" customWidth="1"/>
    <x:col min="10" max="10" width="14" hidden="0" customWidth="1"/>
    <x:col min="11" max="11" width="14" hidden="0" customWidth="1"/>
    <x:col min="12" max="12" width="14" hidden="0" customWidth="1"/>
    <x:col min="13" max="13" width="14" hidden="0" customWidth="1"/>
    <x:col min="14" max="14" width="14" hidden="0" customWidth="1"/>
    <x:col min="15" max="15" width="14" hidden="0" customWidth="1"/>
  </x:cols>
  <x:sheetData>
    <x:row r="1" ht="21" customHeight="1">
      <x:c r="A1" s="2"/>
      <x:c r="B1" s="2"/>
      <x:c r="C1" s="2"/>
      <x:c r="D1" s="2"/>
      <x:c r="E1" s="2"/>
      <x:c r="F1" s="2"/>
      <x:c r="G1" s="2"/>
      <x:c r="H1" s="2"/>
      <x:c r="I1" s="2"/>
      <x:c r="J1" s="2"/>
      <x:c r="K1" s="2"/>
      <x:c r="L1" s="2"/>
      <x:c r="M1" s="2"/>
      <x:c r="N1" s="2"/>
      <x:c r="O1" s="2"/>
    </x:row>
    <x:row r="2" ht="28" customHeight="1">
      <x:c r="A2" s="2"/>
      <x:c r="B2" s="2"/>
      <x:c r="C2" s="3" t="str">
        <x:v>Model method and monthly refresh</x:v>
      </x:c>
      <x:c r="D2" s="2"/>
      <x:c r="E2" s="2"/>
      <x:c r="F2" s="2"/>
      <x:c r="G2" s="2"/>
      <x:c r="H2" s="2"/>
      <x:c r="I2" s="2"/>
      <x:c r="J2" s="2"/>
      <x:c r="K2" s="2"/>
      <x:c r="L2" s="2"/>
      <x:c r="M2" s="2"/>
      <x:c r="N2" s="2"/>
      <x:c r="O2" s="2"/>
    </x:row>
    <x:row r="3" ht="21" customHeight="1">
      <x:c r="A3" s="2"/>
      <x:c r="B3" s="2"/>
      <x:c r="C3" s="4"/>
      <x:c r="D3" s="4"/>
      <x:c r="E3" s="4"/>
      <x:c r="F3" s="4"/>
      <x:c r="G3" s="4"/>
      <x:c r="H3" s="4"/>
      <x:c r="I3" s="4"/>
      <x:c r="J3" s="4"/>
      <x:c r="K3" s="4"/>
      <x:c r="L3" s="4"/>
      <x:c r="M3" s="4"/>
      <x:c r="N3" s="4"/>
      <x:c r="O3" s="4"/>
    </x:row>
    <x:row r="4" ht="21" customHeight="1">
      <x:c r="A4" s="2"/>
      <x:c r="B4" s="2"/>
      <x:c r="C4" s="2"/>
      <x:c r="D4" s="2"/>
      <x:c r="E4" s="2"/>
      <x:c r="F4" s="2"/>
      <x:c r="G4" s="2"/>
      <x:c r="H4" s="2"/>
      <x:c r="I4" s="2"/>
      <x:c r="J4" s="2"/>
      <x:c r="K4" s="2"/>
      <x:c r="L4" s="2"/>
      <x:c r="M4" s="2"/>
      <x:c r="N4" s="2"/>
      <x:c r="O4" s="2"/>
    </x:row>
    <x:row r="5" ht="61" customHeight="1">
      <x:c r="A5" s="2"/>
      <x:c r="B5" s="2"/>
      <x:c r="C5" s="57" t="str">
        <x:v>Purpose</x:v>
      </x:c>
      <x:c r="D5" s="63" t="str">
        <x:v>Use this fictional services company to connect a monthly operating forecast, cash and debt monitoring, lender reporting, and value creation initiatives.</x:v>
      </x:c>
      <x:c r="E5" s="2"/>
      <x:c r="F5" s="2"/>
      <x:c r="G5" s="2"/>
      <x:c r="H5" s="2"/>
      <x:c r="I5" s="2"/>
      <x:c r="J5" s="2"/>
      <x:c r="K5" s="2"/>
      <x:c r="L5" s="2"/>
      <x:c r="M5" s="2"/>
      <x:c r="N5" s="2"/>
      <x:c r="O5" s="2"/>
    </x:row>
    <x:row r="6" ht="61" customHeight="1">
      <x:c r="A6" s="2"/>
      <x:c r="B6" s="2"/>
      <x:c r="C6" s="57" t="str">
        <x:v>Source</x:v>
      </x:c>
      <x:c r="D6" s="63" t="str">
        <x:v>Entirely fictional company and figures. Educational demonstration; no client data or actual investment results.</x:v>
      </x:c>
      <x:c r="E6" s="2"/>
      <x:c r="F6" s="2"/>
      <x:c r="G6" s="2"/>
      <x:c r="H6" s="2"/>
      <x:c r="I6" s="2"/>
      <x:c r="J6" s="2"/>
      <x:c r="K6" s="2"/>
      <x:c r="L6" s="2"/>
      <x:c r="M6" s="2"/>
      <x:c r="N6" s="2"/>
      <x:c r="O6" s="2"/>
    </x:row>
    <x:row r="7" ht="61" customHeight="1">
      <x:c r="A7" s="2"/>
      <x:c r="B7" s="2"/>
      <x:c r="C7" s="57" t="str">
        <x:v>Edit and read</x:v>
      </x:c>
      <x:c r="D7" s="63" t="str">
        <x:v>Edit blue inputs in Assumptions. Overview, Forecast, Lender Pack, and VCP Scorecard update from those inputs. Select the lender reporting month separately. Editable workflow dates, owners, and checklist confirmations are also blue.</x:v>
      </x:c>
      <x:c r="E7" s="2"/>
      <x:c r="F7" s="2"/>
      <x:c r="G7" s="2"/>
      <x:c r="H7" s="2"/>
      <x:c r="I7" s="2"/>
      <x:c r="J7" s="2"/>
      <x:c r="K7" s="2"/>
      <x:c r="L7" s="2"/>
      <x:c r="M7" s="2"/>
      <x:c r="N7" s="2"/>
      <x:c r="O7" s="2"/>
    </x:row>
    <x:row r="8" ht="61" customHeight="1">
      <x:c r="A8" s="2"/>
      <x:c r="B8" s="2"/>
      <x:c r="C8" s="57" t="str">
        <x:v>Period and scale</x:v>
      </x:c>
      <x:c r="D8" s="63" t="str">
        <x:v>Twelve monthly forecast periods start in January 2027. All monetary values are unscaled USD. Negative expenses in the cash bridge are cash outflows.</x:v>
      </x:c>
      <x:c r="E8" s="2"/>
      <x:c r="F8" s="2"/>
      <x:c r="G8" s="2"/>
      <x:c r="H8" s="2"/>
      <x:c r="I8" s="2"/>
      <x:c r="J8" s="2"/>
      <x:c r="K8" s="2"/>
      <x:c r="L8" s="2"/>
      <x:c r="M8" s="2"/>
      <x:c r="N8" s="2"/>
      <x:c r="O8" s="2"/>
    </x:row>
    <x:row r="9" ht="61" customHeight="1">
      <x:c r="A9" s="2"/>
      <x:c r="B9" s="2"/>
      <x:c r="C9" s="57" t="str">
        <x:v>Revenue and hiring</x:v>
      </x:c>
      <x:c r="D9" s="63" t="str">
        <x:v>Revenue begins at $2 million, then grows by the dated monthly rate. Active additional hires start at four in April. Fixed opex covers the existing team. Extra hires cost $8,500 per month each, fully loaded, with no proration.</x:v>
      </x:c>
      <x:c r="E9" s="2"/>
      <x:c r="F9" s="2"/>
      <x:c r="G9" s="2"/>
      <x:c r="H9" s="2"/>
      <x:c r="I9" s="2"/>
      <x:c r="J9" s="2"/>
      <x:c r="K9" s="2"/>
      <x:c r="L9" s="2"/>
      <x:c r="M9" s="2"/>
      <x:c r="N9" s="2"/>
      <x:c r="O9" s="2"/>
    </x:row>
    <x:row r="10" ht="61" customHeight="1">
      <x:c r="A10" s="2"/>
      <x:c r="B10" s="2"/>
      <x:c r="C10" s="57" t="str">
        <x:v>Working capital</x:v>
      </x:c>
      <x:c r="D10" s="63" t="str">
        <x:v>Closing AR = monthly revenue × DSO / 30. Closing AP = direct costs × DPO / 30. AR increases reduce cash and AP increases provide cash. Only modeled direct-cost suppliers accrue to AP. These are steady-state approximations.</x:v>
      </x:c>
      <x:c r="E10" s="2"/>
      <x:c r="F10" s="2"/>
      <x:c r="G10" s="2"/>
      <x:c r="H10" s="2"/>
      <x:c r="I10" s="2"/>
      <x:c r="J10" s="2"/>
      <x:c r="K10" s="2"/>
      <x:c r="L10" s="2"/>
      <x:c r="M10" s="2"/>
      <x:c r="N10" s="2"/>
      <x:c r="O10" s="2"/>
    </x:row>
    <x:row r="11" ht="61" customHeight="1">
      <x:c r="A11" s="2"/>
      <x:c r="B11" s="2"/>
      <x:c r="C11" s="57" t="str">
        <x:v>Cash and debt</x:v>
      </x:c>
      <x:c r="D11" s="63" t="str">
        <x:v>Interest uses opening gross debt. Principal repayment is capped at opening debt. Taxes equal max(EBITDA minus interest, 0) × cash tax rate. No depreciation, loss carryforwards, revolver draws, equity funding, or deferred tax timing is modeled.</x:v>
      </x:c>
      <x:c r="E11" s="2"/>
      <x:c r="F11" s="2"/>
      <x:c r="G11" s="2"/>
      <x:c r="H11" s="2"/>
      <x:c r="I11" s="2"/>
      <x:c r="J11" s="2"/>
      <x:c r="K11" s="2"/>
      <x:c r="L11" s="2"/>
      <x:c r="M11" s="2"/>
      <x:c r="N11" s="2"/>
      <x:c r="O11" s="2"/>
    </x:row>
    <x:row r="12" ht="61" customHeight="1">
      <x:c r="A12" s="2"/>
      <x:c r="B12" s="2"/>
      <x:c r="C12" s="57" t="str">
        <x:v>TTM EBITDA</x:v>
      </x:c>
      <x:c r="D12" s="63" t="str">
        <x:v>Historical TTM EBITDA is spread evenly across twelve months. Month m uses (12 minus m) historical months plus forecast EBITDA to date. The historic months expire as the forecast advances. Use actual monthly history and actual reporting results for production monitoring.</x:v>
      </x:c>
      <x:c r="E12" s="2"/>
      <x:c r="F12" s="2"/>
      <x:c r="G12" s="2"/>
      <x:c r="H12" s="2"/>
      <x:c r="I12" s="2"/>
      <x:c r="J12" s="2"/>
      <x:c r="K12" s="2"/>
      <x:c r="L12" s="2"/>
      <x:c r="M12" s="2"/>
      <x:c r="N12" s="2"/>
      <x:c r="O12" s="2"/>
    </x:row>
    <x:row r="13" ht="61" customHeight="1">
      <x:c r="A13" s="2"/>
      <x:c r="B13" s="2"/>
      <x:c r="C13" s="57" t="str">
        <x:v>Covenant definitions</x:v>
      </x:c>
      <x:c r="D13" s="63" t="str">
        <x:v>Gross leverage = ending gross debt / positive TTM EBITDA. Initial maximum 4.00x and cash floor $1 million are editable in Assumptions. These terms are hypothetical. No adjusted EBITDA addbacks, cash netting, borrowing base, fixed-charge coverage, or cure mechanics are included.</x:v>
      </x:c>
      <x:c r="E13" s="2"/>
      <x:c r="F13" s="2"/>
      <x:c r="G13" s="2"/>
      <x:c r="H13" s="2"/>
      <x:c r="I13" s="2"/>
      <x:c r="J13" s="2"/>
      <x:c r="K13" s="2"/>
      <x:c r="L13" s="2"/>
      <x:c r="M13" s="2"/>
      <x:c r="N13" s="2"/>
      <x:c r="O13" s="2"/>
    </x:row>
    <x:row r="14" ht="61" customHeight="1">
      <x:c r="A14" s="2"/>
      <x:c r="B14" s="2"/>
      <x:c r="C14" s="57" t="str">
        <x:v>Value creation</x:v>
      </x:c>
      <x:c r="D14" s="63" t="str">
        <x:v>The flat baseline has zero revenue growth and zero additional hires, while using the same monthly direct-cost rate and fixed opex. Incremental gross profit less hiring investment reconciles to modeled EBITDA uplift. No enterprise-value or realized-return claim is made.</x:v>
      </x:c>
      <x:c r="E14" s="2"/>
      <x:c r="F14" s="2"/>
      <x:c r="G14" s="2"/>
      <x:c r="H14" s="2"/>
      <x:c r="I14" s="2"/>
      <x:c r="J14" s="2"/>
      <x:c r="K14" s="2"/>
      <x:c r="L14" s="2"/>
      <x:c r="M14" s="2"/>
      <x:c r="N14" s="2"/>
      <x:c r="O14" s="2"/>
    </x:row>
    <x:row r="15" ht="61" customHeight="1">
      <x:c r="A15" s="2"/>
      <x:c r="B15" s="2"/>
      <x:c r="C15" s="57" t="str">
        <x:v>Collection initiative</x:v>
      </x:c>
      <x:c r="D15" s="63" t="str">
        <x:v>The separate 35-day DSO target is an unimplemented cash opportunity. Lower dated forecast DSO to include it in forecast cash. Cash released vs the editable 45-day reference is already in AR, so do not add it again to closing cash. Collection improvement has no EBITDA impact here.</x:v>
      </x:c>
      <x:c r="E15" s="2"/>
      <x:c r="F15" s="2"/>
      <x:c r="G15" s="2"/>
      <x:c r="H15" s="2"/>
      <x:c r="I15" s="2"/>
      <x:c r="J15" s="2"/>
      <x:c r="K15" s="2"/>
      <x:c r="L15" s="2"/>
      <x:c r="M15" s="2"/>
      <x:c r="N15" s="2"/>
      <x:c r="O15" s="2"/>
    </x:row>
    <x:row r="16" ht="61" customHeight="1">
      <x:c r="A16" s="2"/>
      <x:c r="B16" s="2"/>
      <x:c r="C16" s="57" t="str">
        <x:v>Monthly refresh</x:v>
      </x:c>
      <x:c r="D16" s="63" t="str">
        <x:v>Replace the closing period with reconciled actuals outside this demonstration. Update opening AR, AP, cash, debt, and the historic monthly EBITDA series before advancing the start date. Do not merely relabel headers over old balances. Retain dated assumptions and a prior-forecast snapshot for variance review.</x:v>
      </x:c>
      <x:c r="E16" s="2"/>
      <x:c r="F16" s="2"/>
      <x:c r="G16" s="2"/>
      <x:c r="H16" s="2"/>
      <x:c r="I16" s="2"/>
      <x:c r="J16" s="2"/>
      <x:c r="K16" s="2"/>
      <x:c r="L16" s="2"/>
      <x:c r="M16" s="2"/>
      <x:c r="N16" s="2"/>
      <x:c r="O16" s="2"/>
    </x:row>
    <x:row r="17" ht="61" customHeight="1">
      <x:c r="A17" s="2"/>
      <x:c r="B17" s="2"/>
      <x:c r="C17" s="57" t="str">
        <x:v>Reporting process</x:v>
      </x:c>
      <x:c r="D17" s="63" t="str">
        <x:v>Prepare and reconcile the pack. Record authorized CFO review, then record delivery. Confirm contractual due dates and required content. Calendar targets use illustrative calendar-day lags. All checklist items start open, and every prerequisite must be confirmed.</x:v>
      </x:c>
      <x:c r="E17" s="2"/>
      <x:c r="F17" s="2"/>
      <x:c r="G17" s="2"/>
      <x:c r="H17" s="2"/>
      <x:c r="I17" s="2"/>
      <x:c r="J17" s="2"/>
      <x:c r="K17" s="2"/>
      <x:c r="L17" s="2"/>
      <x:c r="M17" s="2"/>
      <x:c r="N17" s="2"/>
      <x:c r="O17" s="2"/>
    </x:row>
    <x:row r="18" ht="61" customHeight="1">
      <x:c r="A18" s="2"/>
      <x:c r="B18" s="2"/>
      <x:c r="C18" s="57" t="str">
        <x:v>Model limits</x:v>
      </x:c>
      <x:c r="D18" s="63" t="str">
        <x:v>This is a partial operating and cash model, not full GAAP financial statements. It has no detailed customer cohorts, seasonality, multi-facility debt, acquisitions, FX, depreciation, or tax schedules. Inputs and real covenant definitions need tailoring before professional use.</x:v>
      </x:c>
      <x:c r="E18" s="2"/>
      <x:c r="F18" s="2"/>
      <x:c r="G18" s="2"/>
      <x:c r="H18" s="2"/>
      <x:c r="I18" s="2"/>
      <x:c r="J18" s="2"/>
      <x:c r="K18" s="2"/>
      <x:c r="L18" s="2"/>
      <x:c r="M18" s="2"/>
      <x:c r="N18" s="2"/>
      <x:c r="O18" s="2"/>
    </x:row>
    <x:row r="19" ht="21" customHeight="1">
      <x:c r="A19" s="2"/>
      <x:c r="B19" s="2"/>
      <x:c r="C19" s="2"/>
      <x:c r="D19" s="2"/>
      <x:c r="E19" s="2"/>
      <x:c r="F19" s="2"/>
      <x:c r="G19" s="2"/>
      <x:c r="H19" s="2"/>
      <x:c r="I19" s="2"/>
      <x:c r="J19" s="2"/>
      <x:c r="K19" s="2"/>
      <x:c r="L19" s="2"/>
      <x:c r="M19" s="2"/>
      <x:c r="N19" s="2"/>
      <x:c r="O19" s="2"/>
    </x:row>
    <x:row r="20" ht="21" customHeight="1">
      <x:c r="A20" s="2"/>
      <x:c r="B20" s="2"/>
      <x:c r="C20" s="2"/>
      <x:c r="D20" s="2"/>
      <x:c r="E20" s="2"/>
      <x:c r="F20" s="2"/>
      <x:c r="G20" s="2"/>
      <x:c r="H20" s="2"/>
      <x:c r="I20" s="2"/>
      <x:c r="J20" s="2"/>
      <x:c r="K20" s="2"/>
      <x:c r="L20" s="2"/>
      <x:c r="M20" s="2"/>
      <x:c r="N20" s="2"/>
      <x:c r="O20" s="2"/>
    </x:row>
    <x:row r="21" ht="21" customHeight="1">
      <x:c r="A21" s="2"/>
      <x:c r="B21" s="2"/>
      <x:c r="C21" s="2"/>
      <x:c r="D21" s="2"/>
      <x:c r="E21" s="2"/>
      <x:c r="F21" s="2"/>
      <x:c r="G21" s="2"/>
      <x:c r="H21" s="2"/>
      <x:c r="I21" s="2"/>
      <x:c r="J21" s="2"/>
      <x:c r="K21" s="2"/>
      <x:c r="L21" s="2"/>
      <x:c r="M21" s="2"/>
      <x:c r="N21" s="2"/>
      <x:c r="O21" s="2"/>
    </x:row>
    <x:row r="22" ht="21" customHeight="1">
      <x:c r="A22" s="2"/>
      <x:c r="B22" s="2"/>
      <x:c r="C22" s="2"/>
      <x:c r="D22" s="2"/>
      <x:c r="E22" s="2"/>
      <x:c r="F22" s="2"/>
      <x:c r="G22" s="2"/>
      <x:c r="H22" s="2"/>
      <x:c r="I22" s="2"/>
      <x:c r="J22" s="2"/>
      <x:c r="K22" s="2"/>
      <x:c r="L22" s="2"/>
      <x:c r="M22" s="2"/>
      <x:c r="N22" s="2"/>
      <x:c r="O22" s="2"/>
    </x:row>
    <x:row r="23" ht="21" customHeight="1">
      <x:c r="A23" s="2"/>
      <x:c r="B23" s="2"/>
      <x:c r="C23" s="2"/>
      <x:c r="D23" s="2"/>
      <x:c r="E23" s="2"/>
      <x:c r="F23" s="2"/>
      <x:c r="G23" s="2"/>
      <x:c r="H23" s="2"/>
      <x:c r="I23" s="2"/>
      <x:c r="J23" s="2"/>
      <x:c r="K23" s="2"/>
      <x:c r="L23" s="2"/>
      <x:c r="M23" s="2"/>
      <x:c r="N23" s="2"/>
      <x:c r="O23" s="2"/>
    </x:row>
    <x:row r="24" ht="21" customHeight="1">
      <x:c r="A24" s="2"/>
      <x:c r="B24" s="2"/>
      <x:c r="C24" s="2"/>
      <x:c r="D24" s="2"/>
      <x:c r="E24" s="2"/>
      <x:c r="F24" s="2"/>
      <x:c r="G24" s="2"/>
      <x:c r="H24" s="2"/>
      <x:c r="I24" s="2"/>
      <x:c r="J24" s="2"/>
      <x:c r="K24" s="2"/>
      <x:c r="L24" s="2"/>
      <x:c r="M24" s="2"/>
      <x:c r="N24" s="2"/>
      <x:c r="O24" s="2"/>
    </x:row>
    <x:row r="25" ht="21" customHeight="1">
      <x:c r="A25" s="2"/>
      <x:c r="B25" s="2"/>
      <x:c r="C25" s="2"/>
      <x:c r="D25" s="2"/>
      <x:c r="E25" s="2"/>
      <x:c r="F25" s="2"/>
      <x:c r="G25" s="2"/>
      <x:c r="H25" s="2"/>
      <x:c r="I25" s="2"/>
      <x:c r="J25" s="2"/>
      <x:c r="K25" s="2"/>
      <x:c r="L25" s="2"/>
      <x:c r="M25" s="2"/>
      <x:c r="N25" s="2"/>
      <x:c r="O25" s="2"/>
    </x:row>
    <x:row r="26" ht="21" customHeight="1">
      <x:c r="A26" s="2"/>
      <x:c r="B26" s="2"/>
      <x:c r="C26" s="2"/>
      <x:c r="D26" s="2"/>
      <x:c r="E26" s="2"/>
      <x:c r="F26" s="2"/>
      <x:c r="G26" s="2"/>
      <x:c r="H26" s="2"/>
      <x:c r="I26" s="2"/>
      <x:c r="J26" s="2"/>
      <x:c r="K26" s="2"/>
      <x:c r="L26" s="2"/>
      <x:c r="M26" s="2"/>
      <x:c r="N26" s="2"/>
      <x:c r="O26" s="2"/>
    </x:row>
    <x:row r="27" ht="21" customHeight="1">
      <x:c r="A27" s="2"/>
      <x:c r="B27" s="2"/>
      <x:c r="C27" s="2"/>
      <x:c r="D27" s="2"/>
      <x:c r="E27" s="2"/>
      <x:c r="F27" s="2"/>
      <x:c r="G27" s="2"/>
      <x:c r="H27" s="2"/>
      <x:c r="I27" s="2"/>
      <x:c r="J27" s="2"/>
      <x:c r="K27" s="2"/>
      <x:c r="L27" s="2"/>
      <x:c r="M27" s="2"/>
      <x:c r="N27" s="2"/>
      <x:c r="O27" s="2"/>
    </x:row>
    <x:row r="28" ht="21" customHeight="1">
      <x:c r="A28" s="2"/>
      <x:c r="B28" s="2"/>
      <x:c r="C28" s="2"/>
      <x:c r="D28" s="2"/>
      <x:c r="E28" s="2"/>
      <x:c r="F28" s="2"/>
      <x:c r="G28" s="2"/>
      <x:c r="H28" s="2"/>
      <x:c r="I28" s="2"/>
      <x:c r="J28" s="2"/>
      <x:c r="K28" s="2"/>
      <x:c r="L28" s="2"/>
      <x:c r="M28" s="2"/>
      <x:c r="N28" s="2"/>
      <x:c r="O28" s="2"/>
    </x:row>
    <x:row r="29" ht="21" customHeight="1">
      <x:c r="A29" s="2"/>
      <x:c r="B29" s="2"/>
      <x:c r="C29" s="2"/>
      <x:c r="D29" s="2"/>
      <x:c r="E29" s="2"/>
      <x:c r="F29" s="2"/>
      <x:c r="G29" s="2"/>
      <x:c r="H29" s="2"/>
      <x:c r="I29" s="2"/>
      <x:c r="J29" s="2"/>
      <x:c r="K29" s="2"/>
      <x:c r="L29" s="2"/>
      <x:c r="M29" s="2"/>
      <x:c r="N29" s="2"/>
      <x:c r="O29" s="2"/>
    </x:row>
    <x:row r="30" ht="21" customHeight="1">
      <x:c r="A30" s="2"/>
      <x:c r="B30" s="2"/>
      <x:c r="C30" s="2"/>
      <x:c r="D30" s="2"/>
      <x:c r="E30" s="2"/>
      <x:c r="F30" s="2"/>
      <x:c r="G30" s="2"/>
      <x:c r="H30" s="2"/>
      <x:c r="I30" s="2"/>
      <x:c r="J30" s="2"/>
      <x:c r="K30" s="2"/>
      <x:c r="L30" s="2"/>
      <x:c r="M30" s="2"/>
      <x:c r="N30" s="2"/>
      <x:c r="O30" s="2"/>
    </x:row>
    <x:row r="31" ht="21" customHeight="1">
      <x:c r="A31" s="2"/>
      <x:c r="B31" s="2"/>
      <x:c r="C31" s="2"/>
      <x:c r="D31" s="2"/>
      <x:c r="E31" s="2"/>
      <x:c r="F31" s="2"/>
      <x:c r="G31" s="2"/>
      <x:c r="H31" s="2"/>
      <x:c r="I31" s="2"/>
      <x:c r="J31" s="2"/>
      <x:c r="K31" s="2"/>
      <x:c r="L31" s="2"/>
      <x:c r="M31" s="2"/>
      <x:c r="N31" s="2"/>
      <x:c r="O31" s="2"/>
    </x:row>
    <x:row r="32" ht="21" customHeight="1">
      <x:c r="A32" s="2"/>
      <x:c r="B32" s="2"/>
      <x:c r="C32" s="2"/>
      <x:c r="D32" s="2"/>
      <x:c r="E32" s="2"/>
      <x:c r="F32" s="2"/>
      <x:c r="G32" s="2"/>
      <x:c r="H32" s="2"/>
      <x:c r="I32" s="2"/>
      <x:c r="J32" s="2"/>
      <x:c r="K32" s="2"/>
      <x:c r="L32" s="2"/>
      <x:c r="M32" s="2"/>
      <x:c r="N32" s="2"/>
      <x:c r="O32" s="2"/>
    </x:row>
    <x:row r="33" ht="21" customHeight="1">
      <x:c r="A33" s="2"/>
      <x:c r="B33" s="2"/>
      <x:c r="C33" s="2"/>
      <x:c r="D33" s="2"/>
      <x:c r="E33" s="2"/>
      <x:c r="F33" s="2"/>
      <x:c r="G33" s="2"/>
      <x:c r="H33" s="2"/>
      <x:c r="I33" s="2"/>
      <x:c r="J33" s="2"/>
      <x:c r="K33" s="2"/>
      <x:c r="L33" s="2"/>
      <x:c r="M33" s="2"/>
      <x:c r="N33" s="2"/>
      <x:c r="O33" s="2"/>
    </x:row>
    <x:row r="34" ht="21" customHeight="1">
      <x:c r="A34" s="2"/>
      <x:c r="B34" s="2"/>
      <x:c r="C34" s="2"/>
      <x:c r="D34" s="2"/>
      <x:c r="E34" s="2"/>
      <x:c r="F34" s="2"/>
      <x:c r="G34" s="2"/>
      <x:c r="H34" s="2"/>
      <x:c r="I34" s="2"/>
      <x:c r="J34" s="2"/>
      <x:c r="K34" s="2"/>
      <x:c r="L34" s="2"/>
      <x:c r="M34" s="2"/>
      <x:c r="N34" s="2"/>
      <x:c r="O34" s="2"/>
    </x:row>
    <x:row r="35" ht="21" customHeight="1">
      <x:c r="A35" s="2"/>
      <x:c r="B35" s="2"/>
      <x:c r="C35" s="2"/>
      <x:c r="D35" s="2"/>
      <x:c r="E35" s="2"/>
      <x:c r="F35" s="2"/>
      <x:c r="G35" s="2"/>
      <x:c r="H35" s="2"/>
      <x:c r="I35" s="2"/>
      <x:c r="J35" s="2"/>
      <x:c r="K35" s="2"/>
      <x:c r="L35" s="2"/>
      <x:c r="M35" s="2"/>
      <x:c r="N35" s="2"/>
      <x:c r="O35" s="2"/>
    </x:row>
    <x:row r="36" ht="21" customHeight="1">
      <x:c r="A36" s="2"/>
      <x:c r="B36" s="2"/>
      <x:c r="C36" s="2"/>
      <x:c r="D36" s="2"/>
      <x:c r="E36" s="2"/>
      <x:c r="F36" s="2"/>
      <x:c r="G36" s="2"/>
      <x:c r="H36" s="2"/>
      <x:c r="I36" s="2"/>
      <x:c r="J36" s="2"/>
      <x:c r="K36" s="2"/>
      <x:c r="L36" s="2"/>
      <x:c r="M36" s="2"/>
      <x:c r="N36" s="2"/>
      <x:c r="O36" s="2"/>
    </x:row>
    <x:row r="37" ht="21" customHeight="1">
      <x:c r="A37" s="2"/>
      <x:c r="B37" s="2"/>
      <x:c r="C37" s="2"/>
      <x:c r="D37" s="2"/>
      <x:c r="E37" s="2"/>
      <x:c r="F37" s="2"/>
      <x:c r="G37" s="2"/>
      <x:c r="H37" s="2"/>
      <x:c r="I37" s="2"/>
      <x:c r="J37" s="2"/>
      <x:c r="K37" s="2"/>
      <x:c r="L37" s="2"/>
      <x:c r="M37" s="2"/>
      <x:c r="N37" s="2"/>
      <x:c r="O37" s="2"/>
    </x:row>
    <x:row r="38" ht="21" customHeight="1">
      <x:c r="A38" s="2"/>
      <x:c r="B38" s="2"/>
      <x:c r="C38" s="2"/>
      <x:c r="D38" s="2"/>
      <x:c r="E38" s="2"/>
      <x:c r="F38" s="2"/>
      <x:c r="G38" s="2"/>
      <x:c r="H38" s="2"/>
      <x:c r="I38" s="2"/>
      <x:c r="J38" s="2"/>
      <x:c r="K38" s="2"/>
      <x:c r="L38" s="2"/>
      <x:c r="M38" s="2"/>
      <x:c r="N38" s="2"/>
      <x:c r="O38" s="2"/>
    </x:row>
    <x:row r="39" ht="21" customHeight="1">
      <x:c r="A39" s="2"/>
      <x:c r="B39" s="2"/>
      <x:c r="C39" s="2"/>
      <x:c r="D39" s="2"/>
      <x:c r="E39" s="2"/>
      <x:c r="F39" s="2"/>
      <x:c r="G39" s="2"/>
      <x:c r="H39" s="2"/>
      <x:c r="I39" s="2"/>
      <x:c r="J39" s="2"/>
      <x:c r="K39" s="2"/>
      <x:c r="L39" s="2"/>
      <x:c r="M39" s="2"/>
      <x:c r="N39" s="2"/>
      <x:c r="O39" s="2"/>
    </x:row>
    <x:row r="40" ht="21" customHeight="1">
      <x:c r="A40" s="2"/>
      <x:c r="B40" s="2"/>
      <x:c r="C40" s="2"/>
      <x:c r="D40" s="2"/>
      <x:c r="E40" s="2"/>
      <x:c r="F40" s="2"/>
      <x:c r="G40" s="2"/>
      <x:c r="H40" s="2"/>
      <x:c r="I40" s="2"/>
      <x:c r="J40" s="2"/>
      <x:c r="K40" s="2"/>
      <x:c r="L40" s="2"/>
      <x:c r="M40" s="2"/>
      <x:c r="N40" s="2"/>
      <x:c r="O40" s="2"/>
    </x:row>
    <x:row r="41" ht="21" customHeight="1">
      <x:c r="A41" s="2"/>
      <x:c r="B41" s="2"/>
      <x:c r="C41" s="2"/>
      <x:c r="D41" s="2"/>
      <x:c r="E41" s="2"/>
      <x:c r="F41" s="2"/>
      <x:c r="G41" s="2"/>
      <x:c r="H41" s="2"/>
      <x:c r="I41" s="2"/>
      <x:c r="J41" s="2"/>
      <x:c r="K41" s="2"/>
      <x:c r="L41" s="2"/>
      <x:c r="M41" s="2"/>
      <x:c r="N41" s="2"/>
      <x:c r="O41" s="2"/>
    </x:row>
    <x:row r="42" ht="21" customHeight="1">
      <x:c r="A42" s="2"/>
      <x:c r="B42" s="2"/>
      <x:c r="C42" s="2"/>
      <x:c r="D42" s="2"/>
      <x:c r="E42" s="2"/>
      <x:c r="F42" s="2"/>
      <x:c r="G42" s="2"/>
      <x:c r="H42" s="2"/>
      <x:c r="I42" s="2"/>
      <x:c r="J42" s="2"/>
      <x:c r="K42" s="2"/>
      <x:c r="L42" s="2"/>
      <x:c r="M42" s="2"/>
      <x:c r="N42" s="2"/>
      <x:c r="O42" s="2"/>
    </x:row>
    <x:row r="43" ht="21" customHeight="1">
      <x:c r="A43" s="2"/>
      <x:c r="B43" s="2"/>
      <x:c r="C43" s="2"/>
      <x:c r="D43" s="2"/>
      <x:c r="E43" s="2"/>
      <x:c r="F43" s="2"/>
      <x:c r="G43" s="2"/>
      <x:c r="H43" s="2"/>
      <x:c r="I43" s="2"/>
      <x:c r="J43" s="2"/>
      <x:c r="K43" s="2"/>
      <x:c r="L43" s="2"/>
      <x:c r="M43" s="2"/>
      <x:c r="N43" s="2"/>
      <x:c r="O43" s="2"/>
    </x:row>
    <x:row r="44" ht="21" customHeight="1">
      <x:c r="A44" s="2"/>
      <x:c r="B44" s="2"/>
      <x:c r="C44" s="2"/>
      <x:c r="D44" s="2"/>
      <x:c r="E44" s="2"/>
      <x:c r="F44" s="2"/>
      <x:c r="G44" s="2"/>
      <x:c r="H44" s="2"/>
      <x:c r="I44" s="2"/>
      <x:c r="J44" s="2"/>
      <x:c r="K44" s="2"/>
      <x:c r="L44" s="2"/>
      <x:c r="M44" s="2"/>
      <x:c r="N44" s="2"/>
      <x:c r="O44" s="2"/>
    </x:row>
    <x:row r="45" ht="21" customHeight="1">
      <x:c r="A45" s="2"/>
      <x:c r="B45" s="2"/>
      <x:c r="C45" s="2"/>
      <x:c r="D45" s="2"/>
      <x:c r="E45" s="2"/>
      <x:c r="F45" s="2"/>
      <x:c r="G45" s="2"/>
      <x:c r="H45" s="2"/>
      <x:c r="I45" s="2"/>
      <x:c r="J45" s="2"/>
      <x:c r="K45" s="2"/>
      <x:c r="L45" s="2"/>
      <x:c r="M45" s="2"/>
      <x:c r="N45" s="2"/>
      <x:c r="O45" s="2"/>
    </x:row>
    <x:row r="46" ht="21" customHeight="1">
      <x:c r="A46" s="2"/>
      <x:c r="B46" s="2"/>
      <x:c r="C46" s="2"/>
      <x:c r="D46" s="2"/>
      <x:c r="E46" s="2"/>
      <x:c r="F46" s="2"/>
      <x:c r="G46" s="2"/>
      <x:c r="H46" s="2"/>
      <x:c r="I46" s="2"/>
      <x:c r="J46" s="2"/>
      <x:c r="K46" s="2"/>
      <x:c r="L46" s="2"/>
      <x:c r="M46" s="2"/>
      <x:c r="N46" s="2"/>
      <x:c r="O46" s="2"/>
    </x:row>
    <x:row r="47" ht="21" customHeight="1">
      <x:c r="A47" s="2"/>
      <x:c r="B47" s="2"/>
      <x:c r="C47" s="2"/>
      <x:c r="D47" s="2"/>
      <x:c r="E47" s="2"/>
      <x:c r="F47" s="2"/>
      <x:c r="G47" s="2"/>
      <x:c r="H47" s="2"/>
      <x:c r="I47" s="2"/>
      <x:c r="J47" s="2"/>
      <x:c r="K47" s="2"/>
      <x:c r="L47" s="2"/>
      <x:c r="M47" s="2"/>
      <x:c r="N47" s="2"/>
      <x:c r="O47" s="2"/>
    </x:row>
    <x:row r="48" ht="21" customHeight="1">
      <x:c r="A48" s="2"/>
      <x:c r="B48" s="2"/>
      <x:c r="C48" s="2"/>
      <x:c r="D48" s="2"/>
      <x:c r="E48" s="2"/>
      <x:c r="F48" s="2"/>
      <x:c r="G48" s="2"/>
      <x:c r="H48" s="2"/>
      <x:c r="I48" s="2"/>
      <x:c r="J48" s="2"/>
      <x:c r="K48" s="2"/>
      <x:c r="L48" s="2"/>
      <x:c r="M48" s="2"/>
      <x:c r="N48" s="2"/>
      <x:c r="O48" s="2"/>
    </x:row>
    <x:row r="49" ht="21" customHeight="1">
      <x:c r="A49" s="2"/>
      <x:c r="B49" s="2"/>
      <x:c r="C49" s="2"/>
      <x:c r="D49" s="2"/>
      <x:c r="E49" s="2"/>
      <x:c r="F49" s="2"/>
      <x:c r="G49" s="2"/>
      <x:c r="H49" s="2"/>
      <x:c r="I49" s="2"/>
      <x:c r="J49" s="2"/>
      <x:c r="K49" s="2"/>
      <x:c r="L49" s="2"/>
      <x:c r="M49" s="2"/>
      <x:c r="N49" s="2"/>
      <x:c r="O49" s="2"/>
    </x:row>
    <x:row r="50" ht="21" customHeight="1">
      <x:c r="A50" s="2"/>
      <x:c r="B50" s="2"/>
      <x:c r="C50" s="2"/>
      <x:c r="D50" s="2"/>
      <x:c r="E50" s="2"/>
      <x:c r="F50" s="2"/>
      <x:c r="G50" s="2"/>
      <x:c r="H50" s="2"/>
      <x:c r="I50" s="2"/>
      <x:c r="J50" s="2"/>
      <x:c r="K50" s="2"/>
      <x:c r="L50" s="2"/>
      <x:c r="M50" s="2"/>
      <x:c r="N50" s="2"/>
      <x:c r="O50" s="2"/>
    </x:row>
    <x:row r="51" ht="21" customHeight="1">
      <x:c r="A51" s="2"/>
      <x:c r="B51" s="2"/>
      <x:c r="C51" s="2"/>
      <x:c r="D51" s="2"/>
      <x:c r="E51" s="2"/>
      <x:c r="F51" s="2"/>
      <x:c r="G51" s="2"/>
      <x:c r="H51" s="2"/>
      <x:c r="I51" s="2"/>
      <x:c r="J51" s="2"/>
      <x:c r="K51" s="2"/>
      <x:c r="L51" s="2"/>
      <x:c r="M51" s="2"/>
      <x:c r="N51" s="2"/>
      <x:c r="O51" s="2"/>
    </x:row>
    <x:row r="52" ht="21" customHeight="1">
      <x:c r="A52" s="2"/>
      <x:c r="B52" s="2"/>
      <x:c r="C52" s="2"/>
      <x:c r="D52" s="2"/>
      <x:c r="E52" s="2"/>
      <x:c r="F52" s="2"/>
      <x:c r="G52" s="2"/>
      <x:c r="H52" s="2"/>
      <x:c r="I52" s="2"/>
      <x:c r="J52" s="2"/>
      <x:c r="K52" s="2"/>
      <x:c r="L52" s="2"/>
      <x:c r="M52" s="2"/>
      <x:c r="N52" s="2"/>
      <x:c r="O52" s="2"/>
    </x:row>
    <x:row r="53" ht="21" customHeight="1">
      <x:c r="A53" s="2"/>
      <x:c r="B53" s="2"/>
      <x:c r="C53" s="2"/>
      <x:c r="D53" s="2"/>
      <x:c r="E53" s="2"/>
      <x:c r="F53" s="2"/>
      <x:c r="G53" s="2"/>
      <x:c r="H53" s="2"/>
      <x:c r="I53" s="2"/>
      <x:c r="J53" s="2"/>
      <x:c r="K53" s="2"/>
      <x:c r="L53" s="2"/>
      <x:c r="M53" s="2"/>
      <x:c r="N53" s="2"/>
      <x:c r="O53" s="2"/>
    </x:row>
    <x:row r="54" ht="21" customHeight="1">
      <x:c r="A54" s="2"/>
      <x:c r="B54" s="2"/>
      <x:c r="C54" s="2"/>
      <x:c r="D54" s="2"/>
      <x:c r="E54" s="2"/>
      <x:c r="F54" s="2"/>
      <x:c r="G54" s="2"/>
      <x:c r="H54" s="2"/>
      <x:c r="I54" s="2"/>
      <x:c r="J54" s="2"/>
      <x:c r="K54" s="2"/>
      <x:c r="L54" s="2"/>
      <x:c r="M54" s="2"/>
      <x:c r="N54" s="2"/>
      <x:c r="O54" s="2"/>
    </x:row>
    <x:row r="55" ht="21" customHeight="1">
      <x:c r="A55" s="2"/>
      <x:c r="B55" s="2"/>
      <x:c r="C55" s="2"/>
      <x:c r="D55" s="2"/>
      <x:c r="E55" s="2"/>
      <x:c r="F55" s="2"/>
      <x:c r="G55" s="2"/>
      <x:c r="H55" s="2"/>
      <x:c r="I55" s="2"/>
      <x:c r="J55" s="2"/>
      <x:c r="K55" s="2"/>
      <x:c r="L55" s="2"/>
      <x:c r="M55" s="2"/>
      <x:c r="N55" s="2"/>
      <x:c r="O55" s="2"/>
    </x:row>
    <x:row r="56" ht="21" customHeight="1">
      <x:c r="A56" s="2"/>
      <x:c r="B56" s="2"/>
      <x:c r="C56" s="2"/>
      <x:c r="D56" s="2"/>
      <x:c r="E56" s="2"/>
      <x:c r="F56" s="2"/>
      <x:c r="G56" s="2"/>
      <x:c r="H56" s="2"/>
      <x:c r="I56" s="2"/>
      <x:c r="J56" s="2"/>
      <x:c r="K56" s="2"/>
      <x:c r="L56" s="2"/>
      <x:c r="M56" s="2"/>
      <x:c r="N56" s="2"/>
      <x:c r="O56" s="2"/>
    </x:row>
    <x:row r="57" ht="21" customHeight="1">
      <x:c r="A57" s="2"/>
      <x:c r="B57" s="2"/>
      <x:c r="C57" s="2"/>
      <x:c r="D57" s="2"/>
      <x:c r="E57" s="2"/>
      <x:c r="F57" s="2"/>
      <x:c r="G57" s="2"/>
      <x:c r="H57" s="2"/>
      <x:c r="I57" s="2"/>
      <x:c r="J57" s="2"/>
      <x:c r="K57" s="2"/>
      <x:c r="L57" s="2"/>
      <x:c r="M57" s="2"/>
      <x:c r="N57" s="2"/>
      <x:c r="O57" s="2"/>
    </x:row>
    <x:row r="58" ht="21" customHeight="1">
      <x:c r="A58" s="2"/>
      <x:c r="B58" s="2"/>
      <x:c r="C58" s="2"/>
      <x:c r="D58" s="2"/>
      <x:c r="E58" s="2"/>
      <x:c r="F58" s="2"/>
      <x:c r="G58" s="2"/>
      <x:c r="H58" s="2"/>
      <x:c r="I58" s="2"/>
      <x:c r="J58" s="2"/>
      <x:c r="K58" s="2"/>
      <x:c r="L58" s="2"/>
      <x:c r="M58" s="2"/>
      <x:c r="N58" s="2"/>
      <x:c r="O58" s="2"/>
    </x:row>
    <x:row r="59" ht="21" customHeight="1">
      <x:c r="A59" s="2"/>
      <x:c r="B59" s="2"/>
      <x:c r="C59" s="2"/>
      <x:c r="D59" s="2"/>
      <x:c r="E59" s="2"/>
      <x:c r="F59" s="2"/>
      <x:c r="G59" s="2"/>
      <x:c r="H59" s="2"/>
      <x:c r="I59" s="2"/>
      <x:c r="J59" s="2"/>
      <x:c r="K59" s="2"/>
      <x:c r="L59" s="2"/>
      <x:c r="M59" s="2"/>
      <x:c r="N59" s="2"/>
      <x:c r="O59" s="2"/>
    </x:row>
    <x:row r="60" ht="21" customHeight="1">
      <x:c r="A60" s="2"/>
      <x:c r="B60" s="2"/>
      <x:c r="C60" s="2"/>
      <x:c r="D60" s="2"/>
      <x:c r="E60" s="2"/>
      <x:c r="F60" s="2"/>
      <x:c r="G60" s="2"/>
      <x:c r="H60" s="2"/>
      <x:c r="I60" s="2"/>
      <x:c r="J60" s="2"/>
      <x:c r="K60" s="2"/>
      <x:c r="L60" s="2"/>
      <x:c r="M60" s="2"/>
      <x:c r="N60" s="2"/>
      <x:c r="O60" s="2"/>
    </x:row>
    <x:row r="61" ht="21" customHeight="1">
      <x:c r="A61" s="2"/>
      <x:c r="B61" s="2"/>
      <x:c r="C61" s="2"/>
      <x:c r="D61" s="2"/>
      <x:c r="E61" s="2"/>
      <x:c r="F61" s="2"/>
      <x:c r="G61" s="2"/>
      <x:c r="H61" s="2"/>
      <x:c r="I61" s="2"/>
      <x:c r="J61" s="2"/>
      <x:c r="K61" s="2"/>
      <x:c r="L61" s="2"/>
      <x:c r="M61" s="2"/>
      <x:c r="N61" s="2"/>
      <x:c r="O61" s="2"/>
    </x:row>
    <x:row r="62" ht="21" customHeight="1">
      <x:c r="A62" s="2"/>
      <x:c r="B62" s="2"/>
      <x:c r="C62" s="2"/>
      <x:c r="D62" s="2"/>
      <x:c r="E62" s="2"/>
      <x:c r="F62" s="2"/>
      <x:c r="G62" s="2"/>
      <x:c r="H62" s="2"/>
      <x:c r="I62" s="2"/>
      <x:c r="J62" s="2"/>
      <x:c r="K62" s="2"/>
      <x:c r="L62" s="2"/>
      <x:c r="M62" s="2"/>
      <x:c r="N62" s="2"/>
      <x:c r="O62" s="2"/>
    </x:row>
    <x:row r="63" ht="21" customHeight="1">
      <x:c r="A63" s="2"/>
      <x:c r="B63" s="2"/>
      <x:c r="C63" s="2"/>
      <x:c r="D63" s="2"/>
      <x:c r="E63" s="2"/>
      <x:c r="F63" s="2"/>
      <x:c r="G63" s="2"/>
      <x:c r="H63" s="2"/>
      <x:c r="I63" s="2"/>
      <x:c r="J63" s="2"/>
      <x:c r="K63" s="2"/>
      <x:c r="L63" s="2"/>
      <x:c r="M63" s="2"/>
      <x:c r="N63" s="2"/>
      <x:c r="O63" s="2"/>
    </x:row>
    <x:row r="64" ht="21" customHeight="1">
      <x:c r="A64" s="2"/>
      <x:c r="B64" s="2"/>
      <x:c r="C64" s="2"/>
      <x:c r="D64" s="2"/>
      <x:c r="E64" s="2"/>
      <x:c r="F64" s="2"/>
      <x:c r="G64" s="2"/>
      <x:c r="H64" s="2"/>
      <x:c r="I64" s="2"/>
      <x:c r="J64" s="2"/>
      <x:c r="K64" s="2"/>
      <x:c r="L64" s="2"/>
      <x:c r="M64" s="2"/>
      <x:c r="N64" s="2"/>
      <x:c r="O64" s="2"/>
    </x:row>
    <x:row r="65" ht="21" customHeight="1">
      <x:c r="A65" s="2"/>
      <x:c r="B65" s="2"/>
      <x:c r="C65" s="2"/>
      <x:c r="D65" s="2"/>
      <x:c r="E65" s="2"/>
      <x:c r="F65" s="2"/>
      <x:c r="G65" s="2"/>
      <x:c r="H65" s="2"/>
      <x:c r="I65" s="2"/>
      <x:c r="J65" s="2"/>
      <x:c r="K65" s="2"/>
      <x:c r="L65" s="2"/>
      <x:c r="M65" s="2"/>
      <x:c r="N65" s="2"/>
      <x:c r="O65" s="2"/>
    </x:row>
    <x:row r="66" ht="21" customHeight="1">
      <x:c r="A66" s="2"/>
      <x:c r="B66" s="2"/>
      <x:c r="C66" s="2"/>
      <x:c r="D66" s="2"/>
      <x:c r="E66" s="2"/>
      <x:c r="F66" s="2"/>
      <x:c r="G66" s="2"/>
      <x:c r="H66" s="2"/>
      <x:c r="I66" s="2"/>
      <x:c r="J66" s="2"/>
      <x:c r="K66" s="2"/>
      <x:c r="L66" s="2"/>
      <x:c r="M66" s="2"/>
      <x:c r="N66" s="2"/>
      <x:c r="O66" s="2"/>
    </x:row>
    <x:row r="67" ht="21" customHeight="1">
      <x:c r="A67" s="2"/>
      <x:c r="B67" s="2"/>
      <x:c r="C67" s="2"/>
      <x:c r="D67" s="2"/>
      <x:c r="E67" s="2"/>
      <x:c r="F67" s="2"/>
      <x:c r="G67" s="2"/>
      <x:c r="H67" s="2"/>
      <x:c r="I67" s="2"/>
      <x:c r="J67" s="2"/>
      <x:c r="K67" s="2"/>
      <x:c r="L67" s="2"/>
      <x:c r="M67" s="2"/>
      <x:c r="N67" s="2"/>
      <x:c r="O67" s="2"/>
    </x:row>
    <x:row r="68" ht="21" customHeight="1">
      <x:c r="A68" s="2"/>
      <x:c r="B68" s="2"/>
      <x:c r="C68" s="2"/>
      <x:c r="D68" s="2"/>
      <x:c r="E68" s="2"/>
      <x:c r="F68" s="2"/>
      <x:c r="G68" s="2"/>
      <x:c r="H68" s="2"/>
      <x:c r="I68" s="2"/>
      <x:c r="J68" s="2"/>
      <x:c r="K68" s="2"/>
      <x:c r="L68" s="2"/>
      <x:c r="M68" s="2"/>
      <x:c r="N68" s="2"/>
      <x:c r="O68" s="2"/>
    </x:row>
    <x:row r="69" ht="21" customHeight="1">
      <x:c r="A69" s="2"/>
      <x:c r="B69" s="2"/>
      <x:c r="C69" s="2"/>
      <x:c r="D69" s="2"/>
      <x:c r="E69" s="2"/>
      <x:c r="F69" s="2"/>
      <x:c r="G69" s="2"/>
      <x:c r="H69" s="2"/>
      <x:c r="I69" s="2"/>
      <x:c r="J69" s="2"/>
      <x:c r="K69" s="2"/>
      <x:c r="L69" s="2"/>
      <x:c r="M69" s="2"/>
      <x:c r="N69" s="2"/>
      <x:c r="O69" s="2"/>
    </x:row>
    <x:row r="70" ht="21" customHeight="1">
      <x:c r="A70" s="2"/>
      <x:c r="B70" s="2"/>
      <x:c r="C70" s="2"/>
      <x:c r="D70" s="2"/>
      <x:c r="E70" s="2"/>
      <x:c r="F70" s="2"/>
      <x:c r="G70" s="2"/>
      <x:c r="H70" s="2"/>
      <x:c r="I70" s="2"/>
      <x:c r="J70" s="2"/>
      <x:c r="K70" s="2"/>
      <x:c r="L70" s="2"/>
      <x:c r="M70" s="2"/>
      <x:c r="N70" s="2"/>
      <x:c r="O70" s="2"/>
    </x:row>
    <x:row r="71" ht="21" customHeight="1">
      <x:c r="A71" s="2"/>
      <x:c r="B71" s="2"/>
      <x:c r="C71" s="2"/>
      <x:c r="D71" s="2"/>
      <x:c r="E71" s="2"/>
      <x:c r="F71" s="2"/>
      <x:c r="G71" s="2"/>
      <x:c r="H71" s="2"/>
      <x:c r="I71" s="2"/>
      <x:c r="J71" s="2"/>
      <x:c r="K71" s="2"/>
      <x:c r="L71" s="2"/>
      <x:c r="M71" s="2"/>
      <x:c r="N71" s="2"/>
      <x:c r="O71" s="2"/>
    </x:row>
    <x:row r="72" ht="21" customHeight="1">
      <x:c r="A72" s="2"/>
      <x:c r="B72" s="2"/>
      <x:c r="C72" s="2"/>
      <x:c r="D72" s="2"/>
      <x:c r="E72" s="2"/>
      <x:c r="F72" s="2"/>
      <x:c r="G72" s="2"/>
      <x:c r="H72" s="2"/>
      <x:c r="I72" s="2"/>
      <x:c r="J72" s="2"/>
      <x:c r="K72" s="2"/>
      <x:c r="L72" s="2"/>
      <x:c r="M72" s="2"/>
      <x:c r="N72" s="2"/>
      <x:c r="O72" s="2"/>
    </x:row>
    <x:row r="73" ht="21" customHeight="1">
      <x:c r="A73" s="2"/>
      <x:c r="B73" s="2"/>
      <x:c r="C73" s="2"/>
      <x:c r="D73" s="2"/>
      <x:c r="E73" s="2"/>
      <x:c r="F73" s="2"/>
      <x:c r="G73" s="2"/>
      <x:c r="H73" s="2"/>
      <x:c r="I73" s="2"/>
      <x:c r="J73" s="2"/>
      <x:c r="K73" s="2"/>
      <x:c r="L73" s="2"/>
      <x:c r="M73" s="2"/>
      <x:c r="N73" s="2"/>
      <x:c r="O73" s="2"/>
    </x:row>
    <x:row r="74" ht="21" customHeight="1">
      <x:c r="A74" s="2"/>
      <x:c r="B74" s="2"/>
      <x:c r="C74" s="2"/>
      <x:c r="D74" s="2"/>
      <x:c r="E74" s="2"/>
      <x:c r="F74" s="2"/>
      <x:c r="G74" s="2"/>
      <x:c r="H74" s="2"/>
      <x:c r="I74" s="2"/>
      <x:c r="J74" s="2"/>
      <x:c r="K74" s="2"/>
      <x:c r="L74" s="2"/>
      <x:c r="M74" s="2"/>
      <x:c r="N74" s="2"/>
      <x:c r="O74" s="2"/>
    </x:row>
    <x:row r="75" ht="21" customHeight="1">
      <x:c r="A75" s="2"/>
      <x:c r="B75" s="2"/>
      <x:c r="C75" s="2"/>
      <x:c r="D75" s="2"/>
      <x:c r="E75" s="2"/>
      <x:c r="F75" s="2"/>
      <x:c r="G75" s="2"/>
      <x:c r="H75" s="2"/>
      <x:c r="I75" s="2"/>
      <x:c r="J75" s="2"/>
      <x:c r="K75" s="2"/>
      <x:c r="L75" s="2"/>
      <x:c r="M75" s="2"/>
      <x:c r="N75" s="2"/>
      <x:c r="O75" s="2"/>
    </x:row>
    <x:row r="76" ht="21" customHeight="1">
      <x:c r="A76" s="2"/>
      <x:c r="B76" s="2"/>
      <x:c r="C76" s="2"/>
      <x:c r="D76" s="2"/>
      <x:c r="E76" s="2"/>
      <x:c r="F76" s="2"/>
      <x:c r="G76" s="2"/>
      <x:c r="H76" s="2"/>
      <x:c r="I76" s="2"/>
      <x:c r="J76" s="2"/>
      <x:c r="K76" s="2"/>
      <x:c r="L76" s="2"/>
      <x:c r="M76" s="2"/>
      <x:c r="N76" s="2"/>
      <x:c r="O76" s="2"/>
    </x:row>
    <x:row r="77" ht="21" customHeight="1">
      <x:c r="A77" s="2"/>
      <x:c r="B77" s="2"/>
      <x:c r="C77" s="2"/>
      <x:c r="D77" s="2"/>
      <x:c r="E77" s="2"/>
      <x:c r="F77" s="2"/>
      <x:c r="G77" s="2"/>
      <x:c r="H77" s="2"/>
      <x:c r="I77" s="2"/>
      <x:c r="J77" s="2"/>
      <x:c r="K77" s="2"/>
      <x:c r="L77" s="2"/>
      <x:c r="M77" s="2"/>
      <x:c r="N77" s="2"/>
      <x:c r="O77" s="2"/>
    </x:row>
    <x:row r="78" ht="21" customHeight="1">
      <x:c r="A78" s="2"/>
      <x:c r="B78" s="2"/>
      <x:c r="C78" s="2"/>
      <x:c r="D78" s="2"/>
      <x:c r="E78" s="2"/>
      <x:c r="F78" s="2"/>
      <x:c r="G78" s="2"/>
      <x:c r="H78" s="2"/>
      <x:c r="I78" s="2"/>
      <x:c r="J78" s="2"/>
      <x:c r="K78" s="2"/>
      <x:c r="L78" s="2"/>
      <x:c r="M78" s="2"/>
      <x:c r="N78" s="2"/>
      <x:c r="O78" s="2"/>
    </x:row>
    <x:row r="79" ht="21" customHeight="1">
      <x:c r="A79" s="2"/>
      <x:c r="B79" s="2"/>
      <x:c r="C79" s="2"/>
      <x:c r="D79" s="2"/>
      <x:c r="E79" s="2"/>
      <x:c r="F79" s="2"/>
      <x:c r="G79" s="2"/>
      <x:c r="H79" s="2"/>
      <x:c r="I79" s="2"/>
      <x:c r="J79" s="2"/>
      <x:c r="K79" s="2"/>
      <x:c r="L79" s="2"/>
      <x:c r="M79" s="2"/>
      <x:c r="N79" s="2"/>
      <x:c r="O79" s="2"/>
    </x:row>
    <x:row r="80" ht="21" customHeight="1">
      <x:c r="A80" s="2"/>
      <x:c r="B80" s="2"/>
      <x:c r="C80" s="2"/>
      <x:c r="D80" s="2"/>
      <x:c r="E80" s="2"/>
      <x:c r="F80" s="2"/>
      <x:c r="G80" s="2"/>
      <x:c r="H80" s="2"/>
      <x:c r="I80" s="2"/>
      <x:c r="J80" s="2"/>
      <x:c r="K80" s="2"/>
      <x:c r="L80" s="2"/>
      <x:c r="M80" s="2"/>
      <x:c r="N80" s="2"/>
      <x:c r="O80" s="2"/>
    </x:row>
  </x:sheetData>
  <x:pageMargins left="0.7" right="0.7" top="0.75" bottom="0.75" header="0.3" footer="0.3"/>
</x:worksheet>
</file>